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10 Sec Hacienda\01 Informes LTJ\09_WEB SDH Mes\"/>
    </mc:Choice>
  </mc:AlternateContent>
  <xr:revisionPtr revIDLastSave="0" documentId="13_ncr:1_{21E64695-2A39-4C51-BCB3-EE363B0B4DBA}" xr6:coauthVersionLast="47" xr6:coauthVersionMax="47" xr10:uidLastSave="{00000000-0000-0000-0000-000000000000}"/>
  <bookViews>
    <workbookView xWindow="-120" yWindow="-120" windowWidth="29040" windowHeight="15990" xr2:uid="{B7CFDF70-6531-48D8-8174-FFED73F0DEEC}"/>
  </bookViews>
  <sheets>
    <sheet name="MODIFICADOS" sheetId="1" r:id="rId1"/>
  </sheets>
  <definedNames>
    <definedName name="_xlnm._FilterDatabase" localSheetId="0" hidden="1">MODIFICADOS!$B$6:$AC$86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R17" i="1" s="1"/>
  <c r="M15" i="1"/>
  <c r="M12" i="1"/>
  <c r="R12" i="1" s="1"/>
  <c r="M11" i="1"/>
  <c r="X11" i="1"/>
  <c r="M10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6" i="1"/>
  <c r="R15" i="1"/>
  <c r="R14" i="1"/>
  <c r="R13" i="1"/>
  <c r="R11" i="1"/>
  <c r="R9" i="1"/>
  <c r="R8" i="1"/>
  <c r="R7" i="1"/>
  <c r="R10" i="1"/>
  <c r="X10" i="1"/>
  <c r="V10" i="1"/>
  <c r="W10" i="1" s="1"/>
  <c r="T10" i="1" s="1"/>
  <c r="W11" i="1"/>
  <c r="T11" i="1" s="1"/>
  <c r="W12" i="1"/>
  <c r="T12" i="1" s="1"/>
  <c r="W13" i="1"/>
  <c r="T13" i="1" s="1"/>
  <c r="W14" i="1"/>
  <c r="T14" i="1" s="1"/>
  <c r="W15" i="1"/>
  <c r="T15" i="1" s="1"/>
  <c r="W16" i="1"/>
  <c r="T16" i="1" s="1"/>
  <c r="W17" i="1"/>
  <c r="T17" i="1" s="1"/>
  <c r="W18" i="1"/>
  <c r="T18" i="1" s="1"/>
  <c r="W19" i="1"/>
  <c r="T19" i="1" s="1"/>
  <c r="W20" i="1"/>
  <c r="T20" i="1" s="1"/>
  <c r="W21" i="1"/>
  <c r="T21" i="1" s="1"/>
  <c r="W22" i="1"/>
  <c r="T22" i="1" s="1"/>
  <c r="W23" i="1"/>
  <c r="T23" i="1" s="1"/>
  <c r="W24" i="1"/>
  <c r="T24" i="1" s="1"/>
  <c r="W25" i="1"/>
  <c r="T25" i="1" s="1"/>
  <c r="W26" i="1"/>
  <c r="T26" i="1" s="1"/>
  <c r="W27" i="1"/>
  <c r="T27" i="1" s="1"/>
  <c r="W28" i="1"/>
  <c r="T28" i="1" s="1"/>
  <c r="W29" i="1"/>
  <c r="T29" i="1" s="1"/>
  <c r="W30" i="1"/>
  <c r="T30" i="1" s="1"/>
  <c r="W31" i="1"/>
  <c r="T31" i="1" s="1"/>
  <c r="W32" i="1"/>
  <c r="T32" i="1" s="1"/>
  <c r="W33" i="1"/>
  <c r="T33" i="1" s="1"/>
  <c r="W34" i="1"/>
  <c r="T34" i="1" s="1"/>
  <c r="W35" i="1"/>
  <c r="T35" i="1" s="1"/>
  <c r="W36" i="1"/>
  <c r="T36" i="1" s="1"/>
  <c r="W37" i="1"/>
  <c r="T37" i="1" s="1"/>
  <c r="W38" i="1"/>
  <c r="T38" i="1" s="1"/>
  <c r="W39" i="1"/>
  <c r="T39" i="1" s="1"/>
  <c r="W40" i="1"/>
  <c r="T40" i="1" s="1"/>
  <c r="W41" i="1"/>
  <c r="T41" i="1" s="1"/>
  <c r="W42" i="1"/>
  <c r="T42" i="1" s="1"/>
  <c r="W43" i="1"/>
  <c r="T43" i="1" s="1"/>
  <c r="W44" i="1"/>
  <c r="T44" i="1" s="1"/>
  <c r="W45" i="1"/>
  <c r="T45" i="1" s="1"/>
  <c r="W46" i="1"/>
  <c r="T46" i="1" s="1"/>
  <c r="W47" i="1"/>
  <c r="T47" i="1" s="1"/>
  <c r="W48" i="1"/>
  <c r="T48" i="1" s="1"/>
  <c r="W49" i="1"/>
  <c r="T49" i="1" s="1"/>
  <c r="W50" i="1"/>
  <c r="T50" i="1" s="1"/>
  <c r="W51" i="1"/>
  <c r="T51" i="1" s="1"/>
  <c r="W52" i="1"/>
  <c r="T52" i="1" s="1"/>
  <c r="W53" i="1"/>
  <c r="T53" i="1" s="1"/>
  <c r="W54" i="1"/>
  <c r="T54" i="1" s="1"/>
  <c r="W55" i="1"/>
  <c r="T55" i="1" s="1"/>
  <c r="W56" i="1"/>
  <c r="T56" i="1" s="1"/>
  <c r="W57" i="1"/>
  <c r="T57" i="1" s="1"/>
  <c r="W58" i="1"/>
  <c r="T58" i="1" s="1"/>
  <c r="W59" i="1"/>
  <c r="T59" i="1" s="1"/>
  <c r="W60" i="1"/>
  <c r="T60" i="1" s="1"/>
  <c r="W61" i="1"/>
  <c r="T61" i="1" s="1"/>
  <c r="W62" i="1"/>
  <c r="T62" i="1" s="1"/>
  <c r="W63" i="1"/>
  <c r="T63" i="1" s="1"/>
  <c r="W64" i="1"/>
  <c r="T64" i="1" s="1"/>
  <c r="W65" i="1"/>
  <c r="T65" i="1" s="1"/>
  <c r="W66" i="1"/>
  <c r="T66" i="1" s="1"/>
  <c r="W67" i="1"/>
  <c r="T67" i="1" s="1"/>
  <c r="W68" i="1"/>
  <c r="T68" i="1" s="1"/>
  <c r="W69" i="1"/>
  <c r="T69" i="1" s="1"/>
  <c r="W70" i="1"/>
  <c r="T70" i="1" s="1"/>
  <c r="W71" i="1"/>
  <c r="T71" i="1" s="1"/>
  <c r="W72" i="1"/>
  <c r="T72" i="1" s="1"/>
  <c r="W73" i="1"/>
  <c r="T73" i="1" s="1"/>
  <c r="W74" i="1"/>
  <c r="T74" i="1" s="1"/>
  <c r="W75" i="1"/>
  <c r="T75" i="1" s="1"/>
  <c r="W76" i="1"/>
  <c r="T76" i="1" s="1"/>
  <c r="W77" i="1"/>
  <c r="T77" i="1" s="1"/>
  <c r="W78" i="1"/>
  <c r="T78" i="1" s="1"/>
  <c r="W79" i="1"/>
  <c r="T79" i="1" s="1"/>
  <c r="W80" i="1"/>
  <c r="T80" i="1" s="1"/>
  <c r="W81" i="1"/>
  <c r="T81" i="1" s="1"/>
  <c r="W82" i="1"/>
  <c r="T82" i="1" s="1"/>
  <c r="W83" i="1"/>
  <c r="T83" i="1" s="1"/>
  <c r="W84" i="1"/>
  <c r="T84" i="1" s="1"/>
  <c r="W85" i="1"/>
  <c r="T85" i="1" s="1"/>
  <c r="W86" i="1"/>
  <c r="T86" i="1" s="1"/>
  <c r="W9" i="1"/>
  <c r="T9" i="1" s="1"/>
  <c r="M9" i="1"/>
  <c r="X7" i="1"/>
  <c r="M8" i="1"/>
  <c r="M7" i="1"/>
  <c r="X8" i="1"/>
  <c r="M16" i="1" l="1"/>
  <c r="P12" i="1"/>
  <c r="P13" i="1"/>
  <c r="P15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</calcChain>
</file>

<file path=xl/sharedStrings.xml><?xml version="1.0" encoding="utf-8"?>
<sst xmlns="http://schemas.openxmlformats.org/spreadsheetml/2006/main" count="755" uniqueCount="241">
  <si>
    <t>Prestación Servicios Profesionales</t>
  </si>
  <si>
    <t>Directa Prestacion Servicios Profesionales y Apoyo a la Gestión</t>
  </si>
  <si>
    <t>FONDO CUENTA CONCEJO DE BOGOTA, D.C.</t>
  </si>
  <si>
    <t>Dir_Gestión_Cor_04</t>
  </si>
  <si>
    <t>NATALIA ANDREA TORRES GALINDO</t>
  </si>
  <si>
    <t>Prestar servicios profesionales para apoyar la gestión administrativa deprocesos contractuales y la liquidación y cierre de contratos.</t>
  </si>
  <si>
    <t>SUBD. ASUNTOS CONTRACTUALES</t>
  </si>
  <si>
    <t>Dir_Jurídica</t>
  </si>
  <si>
    <t>Prestación de Servicios</t>
  </si>
  <si>
    <t>Mínima Cuantía</t>
  </si>
  <si>
    <t>Dir_Informática_04</t>
  </si>
  <si>
    <t>Adición</t>
  </si>
  <si>
    <t>Interadministrativo</t>
  </si>
  <si>
    <t>Directa Otras Causales</t>
  </si>
  <si>
    <t>SUBD. ADMINISTRATIVA Y FINANCIERA</t>
  </si>
  <si>
    <t>Dir_Gestión_Cor_01</t>
  </si>
  <si>
    <t>Dir_Informática_01</t>
  </si>
  <si>
    <t>Prestar los servicios de apoyo a la gestión en el desarrollo de lasactividades establecidas en los planes, programas y proyectos definidosen el proceso de talento humano del Concejo de Bogotá D.C.</t>
  </si>
  <si>
    <t>Prestación Servicio Apoyo a la Gestión</t>
  </si>
  <si>
    <t>SERVICIOS POSTALES NACIONALES S A</t>
  </si>
  <si>
    <t>Selección Abreviada - Menor Cuantía</t>
  </si>
  <si>
    <t>Dir_Impuestos</t>
  </si>
  <si>
    <t>Selección Abreviada - Subasta Inversa</t>
  </si>
  <si>
    <t>Licitación Pública</t>
  </si>
  <si>
    <t>DESPACHO DIR. INFORMATICA Y TECNOLOGIA</t>
  </si>
  <si>
    <t>ANA MILENA SOCARRAS VEGA</t>
  </si>
  <si>
    <t>Prestar los servicios de apoyo operativo para la ejecución de laboresrelacionadas con las actuaciones administrativas,recopilación de documentos, descargue de pruebas, atención al usuario,manejo del archivo y asignación y reparto de losradicados de las oficinas de la Subdirecciónde Cobro tributario</t>
  </si>
  <si>
    <t>SUBD. COBRO TRIBUTARIO</t>
  </si>
  <si>
    <t>Dir_Cobro</t>
  </si>
  <si>
    <t>SUBD. EDUCACION TRIBUTARIA Y SERVICIO</t>
  </si>
  <si>
    <t>FUNDACION TECNOLOGICA ALBERTO MERANI</t>
  </si>
  <si>
    <t>Desarrollar las jornadas de capacitación previstas en el PlanInstitucional de Capacitación - PIC dirigidas a los funcionarios de laSecretaría Distrital de Hacienda.</t>
  </si>
  <si>
    <t>SUBD. TALENTO HUMANO</t>
  </si>
  <si>
    <t>CAJA DE COMPENSACION FAMILIAR COMPENSAR</t>
  </si>
  <si>
    <t>Prestar los servicios de apoyo a la gestión para el desarrollo ylogística de las actividades enmarcadas en el Plan de Bienestar, Incentivos y mejoramiento del clima laboral para los servidores de la Secretaría Distrital de Hacienda y sus familias.</t>
  </si>
  <si>
    <t>Prestar servicios para la gestión de correspondencia y mensajeríaexpresa masiva para el Concejo de Bogotá</t>
  </si>
  <si>
    <t>RADDAR LIMITADA</t>
  </si>
  <si>
    <t>Suscripción a los resultados mensuales de la encuesta de consumo paraBogotá, desagregando por Unidades de Planeamiento Zonal con lametodología Pocketshare Nacional Consumo 2010.</t>
  </si>
  <si>
    <t>Suscripción</t>
  </si>
  <si>
    <t>SUBD. ANALISIS SECTORIAL</t>
  </si>
  <si>
    <t>Dir_Estadísticas</t>
  </si>
  <si>
    <t>EMPRESA POWER SERVICES LTDA</t>
  </si>
  <si>
    <t>PRESTAR LOS SERVICIOS INTEGRALES DE ASEO Y CAFETERÍA Y EL SERVICIO DEFUMIGACIÓN PARA LAS INSTALACIONES DE LA SECRETARÍA DISTRITAL DE HACIENDADE BOGOTÁ, D.C. Y ZONAS COMUNES DEL CENTRO ADMINISTRATIVO DISTRITAL –CAD DE CONFORMIDAD CON LO ESTABLECIDO EN EL PLIEGO DE CONDICIONES</t>
  </si>
  <si>
    <t>ELSA LILIANA QUEBRADA BAUTISTA</t>
  </si>
  <si>
    <t>Prestar lo servicios profesionales para el desarrollo de actividades derealizacion de informes, proyeccion de actos administrativos yrespuestas a peticionarios, mejoramiento de procesos y ejecucion delabores relacionadas con las actuaciones administrativas propias de lasOficinas de la Subdirección de Cobro Tributario.</t>
  </si>
  <si>
    <t>LUZ ANGELA HOYOS SALCEDO</t>
  </si>
  <si>
    <t>Prestar los servicios de apoyo operativo en la atención presencial,virtual, y telefónica en los puntos dispuestos por la SecretariaDistrital de Hacienda, con ocasión a la virtualización de tramites, laentrada en producción de la solución SAP y en general para cubrir lassolicitudes de los ciudadanos relacionadas con los diferentes Impuestosadministrados por la entidad.</t>
  </si>
  <si>
    <t>KATHERINE  MARRUGO SALDARRIAGA</t>
  </si>
  <si>
    <t>Prestar servicios profesionales jurídicos en temas administrativos ycontractuales de competencia de la Subdirección de Asuntos Contractualesde la Secretaría Distrital de Hacienda.</t>
  </si>
  <si>
    <t>Prestar lo servicios profesionales para el desarrollo de actividades deevaluacion de programas, realizacion de informes y estudios, proyeccionde actos administrativos, mejoramiento de procesos y ejecucion delabores relacionadas con las actuaciones administrativas propias de laOficina de Cobro prejurídico</t>
  </si>
  <si>
    <t>OF. COBRO PREJURIDICO</t>
  </si>
  <si>
    <t>OF. ASESORA DE COMUNICACIONES</t>
  </si>
  <si>
    <t>Of_Comunicaciones</t>
  </si>
  <si>
    <t>RAZÓN SOCIAL</t>
  </si>
  <si>
    <t>IDENTIFICACIÓN CONTRATISTA</t>
  </si>
  <si>
    <t>PLAZO TOTAL
(DÍAS)</t>
  </si>
  <si>
    <t>PLAZO MODIFICACIÓN (Días)</t>
  </si>
  <si>
    <t>VALOR TOTAL</t>
  </si>
  <si>
    <t>VALOR ADICIÓN</t>
  </si>
  <si>
    <t>VALOR CONTRATO PRINCIPAL</t>
  </si>
  <si>
    <t>OBJETO</t>
  </si>
  <si>
    <t>CLASE MODIFICACIÓN</t>
  </si>
  <si>
    <t>CLASE CONTRATO</t>
  </si>
  <si>
    <t>PROCESO SELECCIÓN</t>
  </si>
  <si>
    <t>NOMBRE DEPENDENCIA</t>
  </si>
  <si>
    <t>DEPENDENCIA DESTINO</t>
  </si>
  <si>
    <t>NOMBRE UNIDAD EJECUTORA</t>
  </si>
  <si>
    <t>NÚMERO CONTRATO</t>
  </si>
  <si>
    <t>VIGENCIA</t>
  </si>
  <si>
    <t>Vigencia 2022</t>
  </si>
  <si>
    <t>Secretaría Distrital de Hacienda</t>
  </si>
  <si>
    <t>Fecha de suscripción</t>
  </si>
  <si>
    <t>Fecha de Inicio</t>
  </si>
  <si>
    <t>Fecha Finalizacion Programada</t>
  </si>
  <si>
    <t>Valor del Contrato
inical</t>
  </si>
  <si>
    <t>% Ejecución</t>
  </si>
  <si>
    <t>Recursos totales desembolsados o pagados.</t>
  </si>
  <si>
    <t>Recursos pendientes de ejecutar.</t>
  </si>
  <si>
    <t>Cantidad de Adiciones/
prórrogas</t>
  </si>
  <si>
    <t>Vr. Adiciones</t>
  </si>
  <si>
    <t>Vr. Total con Adiciones</t>
  </si>
  <si>
    <t>Plazo totsl prprrogas (días)</t>
  </si>
  <si>
    <t>13/01/2022</t>
  </si>
  <si>
    <t>19/01/2022</t>
  </si>
  <si>
    <t>20/01/2022</t>
  </si>
  <si>
    <t>01/02/2022</t>
  </si>
  <si>
    <t>18/01/2022</t>
  </si>
  <si>
    <t>24/01/2022</t>
  </si>
  <si>
    <t>28/01/2022</t>
  </si>
  <si>
    <t>26/01/2022</t>
  </si>
  <si>
    <t>27/01/2022</t>
  </si>
  <si>
    <t>31/01/2022</t>
  </si>
  <si>
    <t>02/02/2022</t>
  </si>
  <si>
    <t>07/02/2022</t>
  </si>
  <si>
    <t>INFORMACIÓN CONSOLIDADA DEL CONTRATO A LA FECHA CON TODAS LAS NOVEDADES/CAMBIOS Y/O MODIFICACIONES</t>
  </si>
  <si>
    <t>FECHA SUSCRIPCIÓN DE LA MODIFICACIÓN</t>
  </si>
  <si>
    <t>OTROS DATOS DEL CONTRATO</t>
  </si>
  <si>
    <t>DATOS DE LA MODIFICAION SUSCRITA EN EL PERIODO</t>
  </si>
  <si>
    <t>21/01/2022</t>
  </si>
  <si>
    <t>170201-0-2017</t>
  </si>
  <si>
    <t>170211-0-2017</t>
  </si>
  <si>
    <t>Informe de Contratos Modificados ( Julio  1/2022  a Julio 31/2022 )</t>
  </si>
  <si>
    <t>Prorroga</t>
  </si>
  <si>
    <t>Adición/Prorroga</t>
  </si>
  <si>
    <t>Adición/Prorroga/Otro sí</t>
  </si>
  <si>
    <t>Adición/Otro sí</t>
  </si>
  <si>
    <t>Prorroga/Otro sí</t>
  </si>
  <si>
    <t>29/07/2022</t>
  </si>
  <si>
    <t>22/07/2022</t>
  </si>
  <si>
    <t>26/07/2022</t>
  </si>
  <si>
    <t>12/07/2022</t>
  </si>
  <si>
    <t>07/07/2022</t>
  </si>
  <si>
    <t>08/07/2022</t>
  </si>
  <si>
    <t>14/07/2022</t>
  </si>
  <si>
    <t>13/07/2022</t>
  </si>
  <si>
    <t>28/07/2022</t>
  </si>
  <si>
    <t>27/07/2022</t>
  </si>
  <si>
    <t>15/07/2022</t>
  </si>
  <si>
    <t>11/07/2022</t>
  </si>
  <si>
    <t>21/07/2022</t>
  </si>
  <si>
    <t>Fuente: SECOP-II, TVEC, BogData - 072022, Informes supervisores</t>
  </si>
  <si>
    <t>ALTA CONSEJERIA TIC DE LA ALCALDÍA MAYOR DE BOGOTA</t>
  </si>
  <si>
    <t>Aunar esfuerzos técnicos, administrativos y financieros entre laSECRETARIA GENERAL ALTA CONSEJERÍA TIC - de la Alcaldía Mayor de BogotáD.C. y la SECRETARIA DISTRITAL DE HACIENDA, con el fin de diseñar,promover, impulsar o gestionar proyectos de tecnologías de información ycomunicaciones para soportar la planificación y gestión de los procesosy los recursos institucionales que sean integrales, alineados aestándares y mejores prácticas de desarrollo y seguridad informática</t>
  </si>
  <si>
    <t>SECRETARÍA GENERAL DE LA ALCALDÍA MAYOR DE BOGOTÁ D.C</t>
  </si>
  <si>
    <t>Aunar esfuerzos para el mejoramiento de la gestión pública, a través dela adquisición e implementación de soluciones tecnológicas que soportenla operación financiera del Distrito Capital</t>
  </si>
  <si>
    <t>UNION TEMPORAL SM - CM</t>
  </si>
  <si>
    <t>PRESTAR LOS SERVICIOS INTEGRALES DE CENTRAL MEDIOS PARA LA PLANEACIÓN,PRODUCCIÓN Y EJECUCIÓN DE COMPAÑAS DE DIVULGACIÓN, IMPRESOS, MATERIALP.O.P, VIDEOS Y PIEZAS INSTITUCIONALES A FIN DE DIVULGAR CONTENIDOS DELA SECRETARÍA DISTRITAL DE HACIENDA, DE CONFORMIDAD CON LO ESTABLECIDOEN EL PLIEGO DE CONDICIONES</t>
  </si>
  <si>
    <t>WEXLER S.A.S</t>
  </si>
  <si>
    <t>Prestar los servicios de renovación del soporte de fabrica,mantenimiento preventivo, correctivo incluido repuestos y soporte para los Equipos de seguridad perimetral del Concejo de Bogotá D.C.</t>
  </si>
  <si>
    <t>CONSORCIO MASIN</t>
  </si>
  <si>
    <t>Proveer el soporte logístico, técnico y tecnológico para robustecer laslabores que conllevan a formar, informar e incentivar a la ciudadanía entorno a la realidad tributaria y sus principios, en el marco de laestrategia de educación tributaria y de servicio</t>
  </si>
  <si>
    <t>GRANADOS Y CONDECORACIONES S.A.S</t>
  </si>
  <si>
    <t>Suministro de elementos de condecoraciones, actos protocolarios ypromoción institucional del Concejo de Bogotá, D.C.</t>
  </si>
  <si>
    <t>UNION TEMPORAL CONTROL ARCHIVOS</t>
  </si>
  <si>
    <t>Prestar servicios especializados en materia archivística para labúsqueda, preparación, organización física y archivo de los documentosque conforman los expedientes de gestión tributaria a cargo de laDirección Distrital de Impuestos DIB y su registro en el Sistema deGestión Electrónico de Documentos de Archivo SGDEA – WCC, requeridospara disposición y entrega definitiva a la Dirección Distrital de Cobro,conforme con los lineamientos de gestión documental definidos por laSecretaria Distrital de Hacienda.</t>
  </si>
  <si>
    <t>ELIZABETH  MONTES CUELLO</t>
  </si>
  <si>
    <t>ANDREA PAOLA VEGA TORRES</t>
  </si>
  <si>
    <t>Prestar servicios profesionales a la Subdirección de AsuntosContractuales en la preparación de la información y ejecución de actividades propias de la estabilización del sistema BOGDATA, módulo IG4S/MM</t>
  </si>
  <si>
    <t>ANDREA JULIANA GALEANO LOPEZ</t>
  </si>
  <si>
    <t>ANA MILENA SANTAMARIA MORA</t>
  </si>
  <si>
    <t>CAMILO ALEJANDRO BECERRA RODRIGUEZ</t>
  </si>
  <si>
    <t>CRISTIAN DAVID CUADROS MUÑOZ</t>
  </si>
  <si>
    <t>LADY VIVIANA LEGARDA RODRIGUEZ</t>
  </si>
  <si>
    <t>DORIS YANETH BARON MILLAN</t>
  </si>
  <si>
    <t>LILLY ESPERANZA DOMINGUEZ HERRERA</t>
  </si>
  <si>
    <t>MARIA CONSUELO ARAGON BARRERA</t>
  </si>
  <si>
    <t>MARIA PAULA REALES OSPINA</t>
  </si>
  <si>
    <t>MARTHA ISABEL RUEDA URBINA</t>
  </si>
  <si>
    <t>MIGUEL ANGEL CUEVAS MARTINEZ</t>
  </si>
  <si>
    <t>SERGIO ANDRES VASQUEZ QUIROGA</t>
  </si>
  <si>
    <t>ZULY ALEJANDRA DIAZ RINCON</t>
  </si>
  <si>
    <t>NANDI JHOANNA RODRIGUEZ MEJIA</t>
  </si>
  <si>
    <t>JEISSON EDUARDO AFRICANO TORRES</t>
  </si>
  <si>
    <t>ORLANDO  PULIDO GARZON</t>
  </si>
  <si>
    <t>DUYIVER ANDRES SANIN ARIAS</t>
  </si>
  <si>
    <t>Prestar servicios profesionales para el apoyo en la gestión tributaria ytemas administrativos, de competencia de la Subdirección de EducaciónTributaria y Servicio de la Secretaria Distrital de Hacienda.</t>
  </si>
  <si>
    <t>VIVIANA  OTALORA CORTES</t>
  </si>
  <si>
    <t>Prestar servicios profesionales a la Subdirección de AsuntosContractuales para gestionar la construcción de documentos precontractuales.</t>
  </si>
  <si>
    <t>ERIKA NATHALIA JARAMILLO GUERRERO</t>
  </si>
  <si>
    <t>HECTOR WILSON GUALTEROS BUITRAGO</t>
  </si>
  <si>
    <t>SILVANA LORENA PALMARINY PEÑARANDA</t>
  </si>
  <si>
    <t>Prestar los servicios profesionales para apoyar a la Oficina Asesora deComunicaciones en  la administración de los contenidos de la SedeElectrónica (Portal WEB) y velar por el cumplimiento de los lineamientosde gobierno en línea.</t>
  </si>
  <si>
    <t>HENRY WILSON GONZALEZ BELLO</t>
  </si>
  <si>
    <t>JOHN MAURICIO CONTRERAS DIAZ</t>
  </si>
  <si>
    <t>MARIA CLAUDIA ORTEGA REYES</t>
  </si>
  <si>
    <t>Prestar servicios profesionales para brindar soporte y apoyo en asuntosprecontractuales y contractuales a la Subdirección de AsuntosContractuales.</t>
  </si>
  <si>
    <t>GIOVANNI  SUAREZ USECHE</t>
  </si>
  <si>
    <t>VIVIAN LORENA PRIETO TRUJILLO</t>
  </si>
  <si>
    <t>JANETH  CARDENAS CABRA</t>
  </si>
  <si>
    <t>JHONY ANDRES RIVERA LOZANO</t>
  </si>
  <si>
    <t>FREDY ALEXANDER SARCHI REVELO</t>
  </si>
  <si>
    <t>JOSE LUIS LEON ALVAREZ</t>
  </si>
  <si>
    <t>AMANDA LILIANA RICO DIAZ</t>
  </si>
  <si>
    <t>CRISTIAN GIOVANNI BOHORQUEZ MOLANO</t>
  </si>
  <si>
    <t>ANGELA MARIA SOLEDAD NAVARRETE PESELLIN</t>
  </si>
  <si>
    <t>Prestar servicios profesionales de apoyo jurídico en temas contractualesen la Subdirección de Asuntos Contractuales.</t>
  </si>
  <si>
    <t>JENNY ANDREA ROCHA GARCIA</t>
  </si>
  <si>
    <t>Prestar servicios profesionales de acompañamiento y apoyo jurídicocontractual en la Subdirección de Asuntos Contractuales</t>
  </si>
  <si>
    <t>JENNIFER  MONROY PORTES</t>
  </si>
  <si>
    <t>PAOLA  SABOGAL CARRILLO</t>
  </si>
  <si>
    <t>DIANA PATRICIA GOMEZ MARTINEZ</t>
  </si>
  <si>
    <t>Prestar los servicios profesionales de soporte y análisis jurídico paraadelantar los procesos administrativos y la generación de conceptos eintervenciones que se deban llevar a cabo en el marco de las actuacionesde la Corporación y de acuerdo con la normatividad vigente.</t>
  </si>
  <si>
    <t>MAURICIO  ARIAS ARIAS</t>
  </si>
  <si>
    <t>LUIS RODRIGO GOMEZ POSADA</t>
  </si>
  <si>
    <t>FLOR MARIA DELGADO BENAVIDES</t>
  </si>
  <si>
    <t>CLARA ISABEL RAMIREZ CORDOBA</t>
  </si>
  <si>
    <t>ANGELA TATIANA LAGOS CARDENAS</t>
  </si>
  <si>
    <t>LEIDY JOHANNA MORENO VANEGAS</t>
  </si>
  <si>
    <t>GUILLERMO FRANCISCO AVILA ANDRADE</t>
  </si>
  <si>
    <t>Prestar los servicios profesionales para el desarrollo de actividades de evaluación de planes y programas, realización de informes y estudios,proyección de actos administrativos y mejoramiento de procesos.</t>
  </si>
  <si>
    <t>DANIEL  CABEZAS ROBAYO</t>
  </si>
  <si>
    <t>Prestar los servicios profesionales para el desarrollo de los procesostécnicos y administrativos requeridos para la implementación del plan decomunicaciones de la Corporación, de conformidad con los lineamientosdefinidos para tal efecto.</t>
  </si>
  <si>
    <t>ANDREA CAROLINA PERTUZ HERNANDEZ</t>
  </si>
  <si>
    <t>Prestar de servicios profesionales para el desarrollo del procesosdefinidos en el marco de la gestión jurídica y judicial de la Corporación</t>
  </si>
  <si>
    <t>GINA CATALINA CAMACHO BELTRAN</t>
  </si>
  <si>
    <t>Prestar los servicios profesionales en el soporte jurídico para eldesarrollo de los procesos administrativos en el marco de las gestionesjurídicas y judiciales de la Corporación</t>
  </si>
  <si>
    <t>RICARDO  LEON PERALTA</t>
  </si>
  <si>
    <t>Prestar los servicios profesionales para la revisión e implementación delas estrategias definidas en el plan estratégico y los planesinstitucionales que respondan al modelo organizacional requerido.</t>
  </si>
  <si>
    <t>NATALIA YUZZIANY JIMENEZ ESPITIA</t>
  </si>
  <si>
    <t>Prestar servicios profesionales para el proceso de coordinación deestrategias de comunicación que permitan dar cumplimiento a los planesestratégicos e institucionales de la Corporación</t>
  </si>
  <si>
    <t>FRANCISCO  ALFORD BOJACA</t>
  </si>
  <si>
    <t>Prestar los servicios profesionales  especializados  en materia jurídica para coordinar la ejecución de los procesos administrativos,judiciales y disciplinarios  así como la elaboración y soporte de losconceptos e intervenciones que se deban llevar a cabo en el marco de lasactuaciones de la Corporación y de acuerdo con la normatividad vigente.</t>
  </si>
  <si>
    <t>JOHN ALEXSANDER VARON RAMIREZ</t>
  </si>
  <si>
    <t>CARLOS EDUARDO TOBON BORRERO</t>
  </si>
  <si>
    <t>Prestar los servicios profesionales en el proceso de revisión, análisisy evaluación de las historias laborales de los funcionarios del Concejode Bogotá, para la definición técnica y jurídica del cumplimiento de losrequisitos para el reconocimiento de prestaciones económicas denaturaleza laboral y pensional.</t>
  </si>
  <si>
    <t>ROBINSON  MELO MORENO</t>
  </si>
  <si>
    <t>Prestar servicios técnicos para el soporte y manejo de los componentestecnológicos requeridos para el desarrollo de las actividades de lascomisiones y de la plenaria de la Corporación.</t>
  </si>
  <si>
    <t>LEIDY VANESSA NIETO ROJAS</t>
  </si>
  <si>
    <t>Prestar los servicios profesionales para la proyección, revisión,análisis y seguimiento jurídico de los actos administrativos requeridosen las etapas que se desarrollan en el marco del proceso deadministración del talento humano de la Corporación.</t>
  </si>
  <si>
    <t>RUBY MABEL GARCIA CUEVAS</t>
  </si>
  <si>
    <t>Prestar los servicios profesionales para realizar el ejercicio deprogramación, seguimiento y evaluación a los planes, programas y proyectos que se deban desarrollar en el marco del proceso de gestión financiera.</t>
  </si>
  <si>
    <t>LEYDA MARGARITA AMAYA ARIAS</t>
  </si>
  <si>
    <t>Prestar los servicios profesionales para el seguimiento y acompañamientojurídico en las etapas de los procesos contractuales, que se debanadelantar en desarrollo de los planes institucionales de la Corporación</t>
  </si>
  <si>
    <t>PRUDENCIO  BECERRA FINO</t>
  </si>
  <si>
    <t>Prestar los servicios profesionales en el proceso de  implementación yseguimiento de las intervenciones requeridas para el mejoramiento ymantenimiento de la  infraestructura física del Concejo de Bogotá.</t>
  </si>
  <si>
    <t>ETHEL CATALINA PARDO DUARTE</t>
  </si>
  <si>
    <t>Prestar los servicios profesionales para apoyar a la Oficina deComunicaciones del Concejo de Bogotá D.C. en las actividades relacionadas con la elaboración de piezas comunicativas y demás actividades relacionadas con el plan de comunicaciones de la Corporación.</t>
  </si>
  <si>
    <t>GUILLERMO ANTONIO SILVA QUEVEDO</t>
  </si>
  <si>
    <t>Prestar los servicios de apoyo en el manejo de los equipos detransmisión y acompañamiento en la cabina para las actividades de lascomisiones y de la plenaria de la Corporación.</t>
  </si>
  <si>
    <t>ANA SAGRARIO NEIVA BAUTISTA</t>
  </si>
  <si>
    <t>Prestación de servicios profesionales para incorporar la información de los acuerdos en la biblioteca jurídica virtual.</t>
  </si>
  <si>
    <t>YEN NIFER GOMEZ GUZMAN</t>
  </si>
  <si>
    <t>Prestar los servicios profesionales para el soporte, análisis yseguimiento jurídico requerido en las diferentes etapas de los procesoscontractuales, que se deban adelantar en desarrollo de los planesinstitucionales y de gestión de la Corporación.</t>
  </si>
  <si>
    <t>02/08/2017</t>
  </si>
  <si>
    <t>22/08/2017</t>
  </si>
  <si>
    <t>15/04/2021</t>
  </si>
  <si>
    <t>20/05/2021</t>
  </si>
  <si>
    <t>16/07/2021</t>
  </si>
  <si>
    <t>01/09/2021</t>
  </si>
  <si>
    <t>07/12/2021</t>
  </si>
  <si>
    <t>01/12/2021</t>
  </si>
  <si>
    <t>26/11/2021</t>
  </si>
  <si>
    <t>17/01/2022</t>
  </si>
  <si>
    <t>14/01/2022</t>
  </si>
  <si>
    <t>08/02/2022</t>
  </si>
  <si>
    <t>03/02/2022</t>
  </si>
  <si>
    <t>04/02/2022</t>
  </si>
  <si>
    <t>Convenio Interadministrativo</t>
  </si>
  <si>
    <t>Suministro</t>
  </si>
  <si>
    <t>Adición/Prorroga / Cesión</t>
  </si>
  <si>
    <t>Fecha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</si>
</sst>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Continuous" vertical="center"/>
    </xf>
    <xf numFmtId="15" fontId="0" fillId="0" borderId="0" xfId="0" applyNumberFormat="1"/>
    <xf numFmtId="0" fontId="0" fillId="0" borderId="0" xfId="0" applyNumberFormat="1"/>
    <xf numFmtId="165" fontId="0" fillId="0" borderId="0" xfId="3" applyNumberFormat="1" applyFont="1"/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5" fontId="1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14" fontId="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 wrapText="1"/>
    </xf>
    <xf numFmtId="42" fontId="0" fillId="0" borderId="1" xfId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42" fontId="0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" xfId="0" applyNumberFormat="1" applyBorder="1" applyAlignment="1">
      <alignment horizontal="right"/>
    </xf>
    <xf numFmtId="15" fontId="3" fillId="0" borderId="1" xfId="0" applyNumberFormat="1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4">
    <cellStyle name="Moneda" xfId="2" builtinId="4"/>
    <cellStyle name="Moneda [0]" xfId="1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568421</xdr:colOff>
      <xdr:row>0</xdr:row>
      <xdr:rowOff>73115</xdr:rowOff>
    </xdr:from>
    <xdr:ext cx="1947213" cy="583528"/>
    <xdr:pic>
      <xdr:nvPicPr>
        <xdr:cNvPr id="2" name="Imagen 1">
          <a:extLst>
            <a:ext uri="{FF2B5EF4-FFF2-40B4-BE49-F238E27FC236}">
              <a16:creationId xmlns:a16="http://schemas.microsoft.com/office/drawing/2014/main" id="{1C829726-9CFB-4F52-AB39-800E9F6AB4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609" y="73115"/>
          <a:ext cx="1947213" cy="58352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95E3-244D-4A80-84D4-B220BFE6036B}">
  <dimension ref="A2:AC88"/>
  <sheetViews>
    <sheetView showGridLines="0" tabSelected="1" zoomScale="70" zoomScaleNormal="70" workbookViewId="0">
      <pane xSplit="3" ySplit="6" topLeftCell="D42" activePane="bottomRight" state="frozen"/>
      <selection pane="topRight" activeCell="D1" sqref="D1"/>
      <selection pane="bottomLeft" activeCell="A7" sqref="A7"/>
      <selection pane="bottomRight" activeCell="H65" sqref="H65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6.28515625" customWidth="1"/>
    <col min="4" max="4" width="26.85546875" customWidth="1"/>
    <col min="5" max="5" width="23.5703125" customWidth="1"/>
    <col min="6" max="6" width="20" bestFit="1" customWidth="1"/>
    <col min="7" max="7" width="39.42578125" customWidth="1"/>
    <col min="8" max="8" width="39.7109375" customWidth="1"/>
    <col min="9" max="9" width="20.42578125" customWidth="1"/>
    <col min="10" max="10" width="21.28515625" bestFit="1" customWidth="1"/>
    <col min="11" max="11" width="19.140625" bestFit="1" customWidth="1"/>
    <col min="12" max="12" width="22.42578125" customWidth="1"/>
    <col min="13" max="13" width="16.28515625" customWidth="1"/>
    <col min="14" max="14" width="19.28515625" customWidth="1"/>
    <col min="15" max="15" width="14.42578125" customWidth="1"/>
    <col min="16" max="16" width="17.7109375" customWidth="1"/>
    <col min="17" max="17" width="21.85546875" bestFit="1" customWidth="1"/>
    <col min="18" max="18" width="13.5703125" customWidth="1"/>
    <col min="19" max="19" width="22.140625" bestFit="1" customWidth="1"/>
    <col min="20" max="20" width="19.28515625" bestFit="1" customWidth="1"/>
    <col min="21" max="21" width="20.140625" customWidth="1"/>
    <col min="22" max="22" width="18.42578125" bestFit="1" customWidth="1"/>
    <col min="23" max="23" width="22.85546875" bestFit="1" customWidth="1"/>
    <col min="24" max="24" width="17.5703125" customWidth="1"/>
    <col min="25" max="25" width="23.42578125" customWidth="1"/>
    <col min="26" max="26" width="20" customWidth="1"/>
    <col min="27" max="27" width="48.85546875" bestFit="1" customWidth="1"/>
    <col min="28" max="28" width="63" bestFit="1" customWidth="1"/>
    <col min="29" max="29" width="39.5703125" bestFit="1" customWidth="1"/>
    <col min="30" max="16384" width="11.42578125" hidden="1"/>
  </cols>
  <sheetData>
    <row r="2" spans="2:29" ht="21" x14ac:dyDescent="0.35">
      <c r="B2" s="29" t="s">
        <v>101</v>
      </c>
      <c r="C2" s="5"/>
      <c r="D2" s="6"/>
      <c r="E2" s="6"/>
      <c r="P2" s="14"/>
      <c r="Q2" s="30" t="s">
        <v>240</v>
      </c>
      <c r="R2" s="31">
        <v>44773</v>
      </c>
      <c r="Y2" s="4"/>
      <c r="Z2" s="6"/>
      <c r="AA2" s="6"/>
      <c r="AB2" s="6"/>
      <c r="AC2" s="6"/>
    </row>
    <row r="3" spans="2:29" ht="21" x14ac:dyDescent="0.35">
      <c r="B3" s="29" t="s">
        <v>70</v>
      </c>
      <c r="C3" s="5"/>
      <c r="Q3" s="15"/>
      <c r="R3" s="16"/>
      <c r="Y3" s="4"/>
    </row>
    <row r="4" spans="2:29" ht="21" x14ac:dyDescent="0.35">
      <c r="B4" s="29" t="s">
        <v>69</v>
      </c>
      <c r="C4" s="5"/>
      <c r="Y4" s="4"/>
    </row>
    <row r="5" spans="2:29" ht="18.75" customHeight="1" x14ac:dyDescent="0.25">
      <c r="B5" s="3"/>
      <c r="I5" s="32" t="s">
        <v>97</v>
      </c>
      <c r="J5" s="33"/>
      <c r="K5" s="33"/>
      <c r="L5" s="33"/>
      <c r="M5" s="34"/>
      <c r="N5" s="13" t="s">
        <v>94</v>
      </c>
      <c r="O5" s="8"/>
      <c r="P5" s="8"/>
      <c r="Q5" s="8"/>
      <c r="R5" s="8"/>
      <c r="S5" s="8"/>
      <c r="T5" s="8"/>
      <c r="U5" s="8"/>
      <c r="V5" s="8"/>
      <c r="W5" s="8"/>
      <c r="X5" s="9"/>
      <c r="Y5" s="35" t="s">
        <v>96</v>
      </c>
      <c r="Z5" s="36"/>
      <c r="AA5" s="36"/>
      <c r="AB5" s="36"/>
      <c r="AC5" s="37"/>
    </row>
    <row r="6" spans="2:29" ht="45" x14ac:dyDescent="0.25">
      <c r="B6" s="2" t="s">
        <v>68</v>
      </c>
      <c r="C6" s="2" t="s">
        <v>67</v>
      </c>
      <c r="D6" s="2" t="s">
        <v>61</v>
      </c>
      <c r="E6" s="2" t="s">
        <v>95</v>
      </c>
      <c r="F6" s="2" t="s">
        <v>54</v>
      </c>
      <c r="G6" s="2" t="s">
        <v>53</v>
      </c>
      <c r="H6" s="2" t="s">
        <v>60</v>
      </c>
      <c r="I6" s="2" t="s">
        <v>59</v>
      </c>
      <c r="J6" s="2" t="s">
        <v>58</v>
      </c>
      <c r="K6" s="2" t="s">
        <v>57</v>
      </c>
      <c r="L6" s="2" t="s">
        <v>56</v>
      </c>
      <c r="M6" s="2" t="s">
        <v>55</v>
      </c>
      <c r="N6" s="10" t="s">
        <v>71</v>
      </c>
      <c r="O6" s="11" t="s">
        <v>72</v>
      </c>
      <c r="P6" s="11" t="s">
        <v>73</v>
      </c>
      <c r="Q6" s="11" t="s">
        <v>74</v>
      </c>
      <c r="R6" s="11" t="s">
        <v>75</v>
      </c>
      <c r="S6" s="11" t="s">
        <v>76</v>
      </c>
      <c r="T6" s="11" t="s">
        <v>77</v>
      </c>
      <c r="U6" s="11" t="s">
        <v>78</v>
      </c>
      <c r="V6" s="11" t="s">
        <v>79</v>
      </c>
      <c r="W6" s="11" t="s">
        <v>80</v>
      </c>
      <c r="X6" s="12" t="s">
        <v>81</v>
      </c>
      <c r="Y6" s="25" t="s">
        <v>66</v>
      </c>
      <c r="Z6" s="25" t="s">
        <v>65</v>
      </c>
      <c r="AA6" s="25" t="s">
        <v>64</v>
      </c>
      <c r="AB6" s="25" t="s">
        <v>63</v>
      </c>
      <c r="AC6" s="25" t="s">
        <v>62</v>
      </c>
    </row>
    <row r="7" spans="2:29" x14ac:dyDescent="0.25">
      <c r="B7" s="1">
        <v>2017</v>
      </c>
      <c r="C7" s="1" t="s">
        <v>99</v>
      </c>
      <c r="D7" s="22" t="s">
        <v>102</v>
      </c>
      <c r="E7" s="23" t="s">
        <v>107</v>
      </c>
      <c r="F7" s="1">
        <v>899999061</v>
      </c>
      <c r="G7" s="21" t="s">
        <v>121</v>
      </c>
      <c r="H7" s="24" t="s">
        <v>122</v>
      </c>
      <c r="I7" s="26">
        <v>0</v>
      </c>
      <c r="J7" s="26">
        <v>0</v>
      </c>
      <c r="K7" s="26">
        <v>0</v>
      </c>
      <c r="L7" s="1">
        <v>180</v>
      </c>
      <c r="M7" s="18">
        <f>365+4*30+7+365+60+24+28*30+29+180</f>
        <v>1990</v>
      </c>
      <c r="N7" s="19">
        <v>42949</v>
      </c>
      <c r="O7" s="19" t="s">
        <v>223</v>
      </c>
      <c r="P7" s="19">
        <v>44957</v>
      </c>
      <c r="Q7" s="26">
        <v>0</v>
      </c>
      <c r="R7" s="20">
        <f t="shared" ref="R7:R9" si="0">IF((_xlfn.DAYS($R$2,O7)/M7)&gt;100%,100%,_xlfn.DAYS($R$2,O7)/M7)</f>
        <v>0.91658291457286434</v>
      </c>
      <c r="S7" s="27">
        <v>0</v>
      </c>
      <c r="T7" s="27">
        <v>0</v>
      </c>
      <c r="U7" s="18">
        <v>4</v>
      </c>
      <c r="V7" s="27">
        <v>0</v>
      </c>
      <c r="W7" s="27">
        <v>0</v>
      </c>
      <c r="X7" s="18">
        <f>365+4*30+7+365+60+24+180</f>
        <v>1121</v>
      </c>
      <c r="Y7" s="24" t="s">
        <v>16</v>
      </c>
      <c r="Z7" s="1">
        <v>50001062</v>
      </c>
      <c r="AA7" s="24" t="s">
        <v>24</v>
      </c>
      <c r="AB7" s="24" t="s">
        <v>13</v>
      </c>
      <c r="AC7" s="21" t="s">
        <v>237</v>
      </c>
    </row>
    <row r="8" spans="2:29" x14ac:dyDescent="0.25">
      <c r="B8" s="1">
        <v>2017</v>
      </c>
      <c r="C8" s="1" t="s">
        <v>100</v>
      </c>
      <c r="D8" s="22" t="s">
        <v>102</v>
      </c>
      <c r="E8" s="23" t="s">
        <v>107</v>
      </c>
      <c r="F8" s="1">
        <v>899999061</v>
      </c>
      <c r="G8" s="21" t="s">
        <v>123</v>
      </c>
      <c r="H8" s="24" t="s">
        <v>124</v>
      </c>
      <c r="I8" s="26">
        <v>0</v>
      </c>
      <c r="J8" s="26">
        <v>0</v>
      </c>
      <c r="K8" s="26">
        <v>0</v>
      </c>
      <c r="L8" s="1">
        <v>180</v>
      </c>
      <c r="M8" s="18">
        <f>365+127+365+60+24+180+28*30+10</f>
        <v>1971</v>
      </c>
      <c r="N8" s="19">
        <v>42964</v>
      </c>
      <c r="O8" s="19" t="s">
        <v>224</v>
      </c>
      <c r="P8" s="19">
        <v>44957</v>
      </c>
      <c r="Q8" s="26">
        <v>0</v>
      </c>
      <c r="R8" s="20">
        <f t="shared" si="0"/>
        <v>0.91527143581938097</v>
      </c>
      <c r="S8" s="27">
        <v>0</v>
      </c>
      <c r="T8" s="27">
        <v>0</v>
      </c>
      <c r="U8" s="18">
        <v>4</v>
      </c>
      <c r="V8" s="27">
        <v>0</v>
      </c>
      <c r="W8" s="27">
        <v>0</v>
      </c>
      <c r="X8" s="18">
        <f>365+127+365+60+24+180</f>
        <v>1121</v>
      </c>
      <c r="Y8" s="24" t="s">
        <v>16</v>
      </c>
      <c r="Z8" s="1">
        <v>50001062</v>
      </c>
      <c r="AA8" s="24" t="s">
        <v>24</v>
      </c>
      <c r="AB8" s="24" t="s">
        <v>13</v>
      </c>
      <c r="AC8" s="21" t="s">
        <v>237</v>
      </c>
    </row>
    <row r="9" spans="2:29" x14ac:dyDescent="0.25">
      <c r="B9" s="1">
        <v>2021</v>
      </c>
      <c r="C9" s="18">
        <v>210176</v>
      </c>
      <c r="D9" s="22" t="s">
        <v>103</v>
      </c>
      <c r="E9" s="23" t="s">
        <v>110</v>
      </c>
      <c r="F9" s="1">
        <v>900078820</v>
      </c>
      <c r="G9" s="21" t="s">
        <v>36</v>
      </c>
      <c r="H9" s="24" t="s">
        <v>37</v>
      </c>
      <c r="I9" s="26">
        <v>42366000</v>
      </c>
      <c r="J9" s="26">
        <v>12000000</v>
      </c>
      <c r="K9" s="26">
        <v>64957500</v>
      </c>
      <c r="L9" s="1">
        <v>90</v>
      </c>
      <c r="M9" s="17">
        <f>365+180</f>
        <v>545</v>
      </c>
      <c r="N9" s="19">
        <v>44278</v>
      </c>
      <c r="O9" s="19" t="s">
        <v>225</v>
      </c>
      <c r="P9" s="19">
        <v>44849</v>
      </c>
      <c r="Q9" s="26">
        <v>42366000</v>
      </c>
      <c r="R9" s="20">
        <f t="shared" si="0"/>
        <v>0.86605504587155968</v>
      </c>
      <c r="S9" s="27">
        <v>52957500</v>
      </c>
      <c r="T9" s="27">
        <f>+W9-S9</f>
        <v>2000000</v>
      </c>
      <c r="U9" s="18">
        <v>2</v>
      </c>
      <c r="V9" s="27">
        <v>12591500</v>
      </c>
      <c r="W9" s="27">
        <f>+Q9+V9</f>
        <v>54957500</v>
      </c>
      <c r="X9" s="18">
        <v>180</v>
      </c>
      <c r="Y9" s="24" t="s">
        <v>40</v>
      </c>
      <c r="Z9" s="1">
        <v>50001049</v>
      </c>
      <c r="AA9" s="24" t="s">
        <v>39</v>
      </c>
      <c r="AB9" s="24" t="s">
        <v>13</v>
      </c>
      <c r="AC9" s="21" t="s">
        <v>38</v>
      </c>
    </row>
    <row r="10" spans="2:29" x14ac:dyDescent="0.25">
      <c r="B10" s="1">
        <v>2021</v>
      </c>
      <c r="C10" s="18">
        <v>210283</v>
      </c>
      <c r="D10" s="22" t="s">
        <v>102</v>
      </c>
      <c r="E10" s="23" t="s">
        <v>114</v>
      </c>
      <c r="F10" s="1">
        <v>900008662</v>
      </c>
      <c r="G10" s="21" t="s">
        <v>41</v>
      </c>
      <c r="H10" s="24" t="s">
        <v>42</v>
      </c>
      <c r="I10" s="26">
        <v>1080414548</v>
      </c>
      <c r="J10" s="26">
        <v>0</v>
      </c>
      <c r="K10" s="26">
        <v>1675012032</v>
      </c>
      <c r="L10" s="1">
        <v>7</v>
      </c>
      <c r="M10" s="17">
        <f>240+X10</f>
        <v>423</v>
      </c>
      <c r="N10" s="19">
        <v>44322</v>
      </c>
      <c r="O10" s="19" t="s">
        <v>226</v>
      </c>
      <c r="P10" s="19">
        <v>44765</v>
      </c>
      <c r="Q10" s="26">
        <v>1080414548</v>
      </c>
      <c r="R10" s="20">
        <f>IF((_xlfn.DAYS($R$2,O10)/M10)&gt;100%,100%,_xlfn.DAYS($R$2,O10)/M10)</f>
        <v>1</v>
      </c>
      <c r="S10" s="27">
        <v>1293244096</v>
      </c>
      <c r="T10" s="27">
        <f t="shared" ref="T10:T73" si="1">+W10-S10</f>
        <v>381767936</v>
      </c>
      <c r="U10" s="18">
        <v>4</v>
      </c>
      <c r="V10" s="27">
        <f>416327800+178269684</f>
        <v>594597484</v>
      </c>
      <c r="W10" s="27">
        <f t="shared" ref="W10:W73" si="2">+Q10+V10</f>
        <v>1675012032</v>
      </c>
      <c r="X10" s="18">
        <f>70+90+16+7</f>
        <v>183</v>
      </c>
      <c r="Y10" s="24" t="s">
        <v>15</v>
      </c>
      <c r="Z10" s="1">
        <v>50001067</v>
      </c>
      <c r="AA10" s="24" t="s">
        <v>14</v>
      </c>
      <c r="AB10" s="24" t="s">
        <v>23</v>
      </c>
      <c r="AC10" s="21" t="s">
        <v>8</v>
      </c>
    </row>
    <row r="11" spans="2:29" x14ac:dyDescent="0.25">
      <c r="B11" s="1">
        <v>2021</v>
      </c>
      <c r="C11" s="18">
        <v>210319</v>
      </c>
      <c r="D11" s="22" t="s">
        <v>102</v>
      </c>
      <c r="E11" s="23" t="s">
        <v>117</v>
      </c>
      <c r="F11" s="1">
        <v>900062917</v>
      </c>
      <c r="G11" s="21" t="s">
        <v>19</v>
      </c>
      <c r="H11" s="24" t="s">
        <v>35</v>
      </c>
      <c r="I11" s="26">
        <v>62133995</v>
      </c>
      <c r="J11" s="26">
        <v>0</v>
      </c>
      <c r="K11" s="26">
        <v>83133995</v>
      </c>
      <c r="L11" s="1">
        <v>60</v>
      </c>
      <c r="M11" s="17">
        <f>210+X11</f>
        <v>420</v>
      </c>
      <c r="N11" s="19">
        <v>44379</v>
      </c>
      <c r="O11" s="19" t="s">
        <v>227</v>
      </c>
      <c r="P11" s="19">
        <v>44819</v>
      </c>
      <c r="Q11" s="26">
        <v>62133995</v>
      </c>
      <c r="R11" s="20">
        <f t="shared" ref="R11:R74" si="3">IF((_xlfn.DAYS($R$2,O11)/M11)&gt;100%,100%,_xlfn.DAYS($R$2,O11)/M11)</f>
        <v>0.90476190476190477</v>
      </c>
      <c r="S11" s="27">
        <v>56258923</v>
      </c>
      <c r="T11" s="27">
        <f t="shared" si="1"/>
        <v>26875072</v>
      </c>
      <c r="U11" s="18">
        <v>3</v>
      </c>
      <c r="V11" s="27">
        <v>21000000</v>
      </c>
      <c r="W11" s="27">
        <f t="shared" si="2"/>
        <v>83133995</v>
      </c>
      <c r="X11" s="18">
        <f>60+90+30+30</f>
        <v>210</v>
      </c>
      <c r="Y11" s="24" t="s">
        <v>3</v>
      </c>
      <c r="Z11" s="1">
        <v>50001077</v>
      </c>
      <c r="AA11" s="24" t="s">
        <v>2</v>
      </c>
      <c r="AB11" s="24" t="s">
        <v>13</v>
      </c>
      <c r="AC11" s="21" t="s">
        <v>12</v>
      </c>
    </row>
    <row r="12" spans="2:29" x14ac:dyDescent="0.25">
      <c r="B12" s="1">
        <v>2021</v>
      </c>
      <c r="C12" s="18">
        <v>210376</v>
      </c>
      <c r="D12" s="22" t="s">
        <v>103</v>
      </c>
      <c r="E12" s="23" t="s">
        <v>116</v>
      </c>
      <c r="F12" s="1">
        <v>901510528</v>
      </c>
      <c r="G12" s="21" t="s">
        <v>125</v>
      </c>
      <c r="H12" s="24" t="s">
        <v>126</v>
      </c>
      <c r="I12" s="26">
        <v>1435601000</v>
      </c>
      <c r="J12" s="26">
        <v>345000000</v>
      </c>
      <c r="K12" s="26">
        <v>1780601000</v>
      </c>
      <c r="L12" s="1">
        <v>164</v>
      </c>
      <c r="M12" s="17">
        <f>365+X12</f>
        <v>529</v>
      </c>
      <c r="N12" s="19">
        <v>44426</v>
      </c>
      <c r="O12" s="19" t="s">
        <v>228</v>
      </c>
      <c r="P12" s="19">
        <f t="shared" ref="P12:P70" si="4">+O12+M12</f>
        <v>44969</v>
      </c>
      <c r="Q12" s="26">
        <v>1435601000</v>
      </c>
      <c r="R12" s="20">
        <f t="shared" si="3"/>
        <v>0.62948960302457468</v>
      </c>
      <c r="S12" s="27">
        <v>635697750</v>
      </c>
      <c r="T12" s="27">
        <f t="shared" si="1"/>
        <v>1144903250</v>
      </c>
      <c r="U12" s="18">
        <v>1</v>
      </c>
      <c r="V12" s="27">
        <v>345000000</v>
      </c>
      <c r="W12" s="27">
        <f t="shared" si="2"/>
        <v>1780601000</v>
      </c>
      <c r="X12" s="18">
        <v>164</v>
      </c>
      <c r="Y12" s="24" t="s">
        <v>52</v>
      </c>
      <c r="Z12" s="1">
        <v>50001003</v>
      </c>
      <c r="AA12" s="24" t="s">
        <v>51</v>
      </c>
      <c r="AB12" s="24" t="s">
        <v>23</v>
      </c>
      <c r="AC12" s="21" t="s">
        <v>8</v>
      </c>
    </row>
    <row r="13" spans="2:29" x14ac:dyDescent="0.25">
      <c r="B13" s="1">
        <v>2021</v>
      </c>
      <c r="C13" s="18">
        <v>210519</v>
      </c>
      <c r="D13" s="22" t="s">
        <v>104</v>
      </c>
      <c r="E13" s="23" t="s">
        <v>116</v>
      </c>
      <c r="F13" s="1">
        <v>900390198</v>
      </c>
      <c r="G13" s="21" t="s">
        <v>127</v>
      </c>
      <c r="H13" s="24" t="s">
        <v>128</v>
      </c>
      <c r="I13" s="26">
        <v>299399240</v>
      </c>
      <c r="J13" s="26">
        <v>49941860</v>
      </c>
      <c r="K13" s="26">
        <v>349341100</v>
      </c>
      <c r="L13" s="1">
        <v>60</v>
      </c>
      <c r="M13" s="17">
        <v>300</v>
      </c>
      <c r="N13" s="19">
        <v>44511</v>
      </c>
      <c r="O13" s="19" t="s">
        <v>229</v>
      </c>
      <c r="P13" s="19">
        <f t="shared" si="4"/>
        <v>44837</v>
      </c>
      <c r="Q13" s="26">
        <v>299399240</v>
      </c>
      <c r="R13" s="20">
        <f t="shared" si="3"/>
        <v>0.78666666666666663</v>
      </c>
      <c r="S13" s="27">
        <v>277408040</v>
      </c>
      <c r="T13" s="27">
        <f t="shared" si="1"/>
        <v>71933060</v>
      </c>
      <c r="U13" s="18">
        <v>1</v>
      </c>
      <c r="V13" s="27">
        <v>49941860</v>
      </c>
      <c r="W13" s="27">
        <f t="shared" si="2"/>
        <v>349341100</v>
      </c>
      <c r="X13" s="18">
        <v>60</v>
      </c>
      <c r="Y13" s="24" t="s">
        <v>10</v>
      </c>
      <c r="Z13" s="1">
        <v>50001077</v>
      </c>
      <c r="AA13" s="24" t="s">
        <v>2</v>
      </c>
      <c r="AB13" s="24" t="s">
        <v>22</v>
      </c>
      <c r="AC13" s="21" t="s">
        <v>8</v>
      </c>
    </row>
    <row r="14" spans="2:29" x14ac:dyDescent="0.25">
      <c r="B14" s="1">
        <v>2021</v>
      </c>
      <c r="C14" s="18">
        <v>210524</v>
      </c>
      <c r="D14" s="22" t="s">
        <v>105</v>
      </c>
      <c r="E14" s="23" t="s">
        <v>112</v>
      </c>
      <c r="F14" s="1">
        <v>860066942</v>
      </c>
      <c r="G14" s="21" t="s">
        <v>33</v>
      </c>
      <c r="H14" s="24" t="s">
        <v>34</v>
      </c>
      <c r="I14" s="26">
        <v>1081117864</v>
      </c>
      <c r="J14" s="26">
        <v>280000000</v>
      </c>
      <c r="K14" s="26">
        <v>1361117864</v>
      </c>
      <c r="L14" s="1">
        <v>0</v>
      </c>
      <c r="M14" s="17">
        <v>300</v>
      </c>
      <c r="N14" s="19">
        <v>44522</v>
      </c>
      <c r="O14" s="19" t="s">
        <v>230</v>
      </c>
      <c r="P14" s="19">
        <v>44835</v>
      </c>
      <c r="Q14" s="26">
        <v>1081117864</v>
      </c>
      <c r="R14" s="20">
        <f t="shared" si="3"/>
        <v>0.80666666666666664</v>
      </c>
      <c r="S14" s="27">
        <v>884566510</v>
      </c>
      <c r="T14" s="27">
        <f t="shared" si="1"/>
        <v>476551354</v>
      </c>
      <c r="U14" s="18">
        <v>3</v>
      </c>
      <c r="V14" s="27">
        <v>280000000</v>
      </c>
      <c r="W14" s="27">
        <f t="shared" si="2"/>
        <v>1361117864</v>
      </c>
      <c r="X14" s="18">
        <v>150</v>
      </c>
      <c r="Y14" s="24" t="s">
        <v>15</v>
      </c>
      <c r="Z14" s="1">
        <v>50001068</v>
      </c>
      <c r="AA14" s="24" t="s">
        <v>32</v>
      </c>
      <c r="AB14" s="24" t="s">
        <v>1</v>
      </c>
      <c r="AC14" s="21" t="s">
        <v>18</v>
      </c>
    </row>
    <row r="15" spans="2:29" x14ac:dyDescent="0.25">
      <c r="B15" s="1">
        <v>2021</v>
      </c>
      <c r="C15" s="18">
        <v>210529</v>
      </c>
      <c r="D15" s="22" t="s">
        <v>106</v>
      </c>
      <c r="E15" s="23" t="s">
        <v>109</v>
      </c>
      <c r="F15" s="1">
        <v>900019885</v>
      </c>
      <c r="G15" s="21" t="s">
        <v>30</v>
      </c>
      <c r="H15" s="24" t="s">
        <v>31</v>
      </c>
      <c r="I15" s="26">
        <v>215783180</v>
      </c>
      <c r="J15" s="26">
        <v>0</v>
      </c>
      <c r="K15" s="26">
        <v>215783180</v>
      </c>
      <c r="L15" s="1">
        <v>106</v>
      </c>
      <c r="M15" s="17">
        <f>150+196</f>
        <v>346</v>
      </c>
      <c r="N15" s="19">
        <v>44519</v>
      </c>
      <c r="O15" s="19" t="s">
        <v>231</v>
      </c>
      <c r="P15" s="19">
        <f t="shared" si="4"/>
        <v>44872</v>
      </c>
      <c r="Q15" s="26">
        <v>215783180</v>
      </c>
      <c r="R15" s="20">
        <f t="shared" si="3"/>
        <v>0.71387283236994215</v>
      </c>
      <c r="S15" s="27">
        <v>51189000</v>
      </c>
      <c r="T15" s="27">
        <f t="shared" si="1"/>
        <v>164594180</v>
      </c>
      <c r="U15" s="18">
        <v>3</v>
      </c>
      <c r="V15" s="27">
        <v>0</v>
      </c>
      <c r="W15" s="27">
        <f t="shared" si="2"/>
        <v>215783180</v>
      </c>
      <c r="X15" s="18">
        <v>196</v>
      </c>
      <c r="Y15" s="24" t="s">
        <v>15</v>
      </c>
      <c r="Z15" s="1">
        <v>50001068</v>
      </c>
      <c r="AA15" s="24" t="s">
        <v>32</v>
      </c>
      <c r="AB15" s="24" t="s">
        <v>20</v>
      </c>
      <c r="AC15" s="21" t="s">
        <v>8</v>
      </c>
    </row>
    <row r="16" spans="2:29" x14ac:dyDescent="0.25">
      <c r="B16" s="1">
        <v>2021</v>
      </c>
      <c r="C16" s="18">
        <v>210543</v>
      </c>
      <c r="D16" s="22" t="s">
        <v>11</v>
      </c>
      <c r="E16" s="23" t="s">
        <v>119</v>
      </c>
      <c r="F16" s="1">
        <v>901543161</v>
      </c>
      <c r="G16" s="21" t="s">
        <v>129</v>
      </c>
      <c r="H16" s="24" t="s">
        <v>130</v>
      </c>
      <c r="I16" s="26">
        <v>5181214000</v>
      </c>
      <c r="J16" s="26">
        <v>768242938</v>
      </c>
      <c r="K16" s="26">
        <v>5949456938</v>
      </c>
      <c r="L16" s="1">
        <v>0</v>
      </c>
      <c r="M16" s="17">
        <f>30*30</f>
        <v>900</v>
      </c>
      <c r="N16" s="19">
        <v>44529</v>
      </c>
      <c r="O16" s="19">
        <v>44539</v>
      </c>
      <c r="P16" s="19">
        <v>45291</v>
      </c>
      <c r="Q16" s="26">
        <v>5181214000</v>
      </c>
      <c r="R16" s="20">
        <f t="shared" si="3"/>
        <v>0.26</v>
      </c>
      <c r="S16" s="27">
        <v>2827037869</v>
      </c>
      <c r="T16" s="27">
        <f t="shared" si="1"/>
        <v>3122419069</v>
      </c>
      <c r="U16" s="18">
        <v>1</v>
      </c>
      <c r="V16" s="27">
        <v>768242938</v>
      </c>
      <c r="W16" s="27">
        <f t="shared" si="2"/>
        <v>5949456938</v>
      </c>
      <c r="X16" s="18">
        <v>0</v>
      </c>
      <c r="Y16" s="24" t="s">
        <v>21</v>
      </c>
      <c r="Z16" s="1">
        <v>50001018</v>
      </c>
      <c r="AA16" s="24" t="s">
        <v>29</v>
      </c>
      <c r="AB16" s="24" t="s">
        <v>22</v>
      </c>
      <c r="AC16" s="21" t="s">
        <v>8</v>
      </c>
    </row>
    <row r="17" spans="2:29" x14ac:dyDescent="0.25">
      <c r="B17" s="1">
        <v>2021</v>
      </c>
      <c r="C17" s="18">
        <v>210558</v>
      </c>
      <c r="D17" s="22" t="s">
        <v>102</v>
      </c>
      <c r="E17" s="23" t="s">
        <v>116</v>
      </c>
      <c r="F17" s="1">
        <v>830055827</v>
      </c>
      <c r="G17" s="21" t="s">
        <v>131</v>
      </c>
      <c r="H17" s="24" t="s">
        <v>132</v>
      </c>
      <c r="I17" s="26">
        <v>43923975</v>
      </c>
      <c r="J17" s="26">
        <v>0</v>
      </c>
      <c r="K17" s="26">
        <v>43923975</v>
      </c>
      <c r="L17" s="1">
        <v>122</v>
      </c>
      <c r="M17" s="17">
        <f>210+X17</f>
        <v>332</v>
      </c>
      <c r="N17" s="19">
        <v>44547</v>
      </c>
      <c r="O17" s="19">
        <v>44558</v>
      </c>
      <c r="P17" s="19">
        <v>44895</v>
      </c>
      <c r="Q17" s="26">
        <v>43923975</v>
      </c>
      <c r="R17" s="20">
        <f t="shared" si="3"/>
        <v>0.64759036144578308</v>
      </c>
      <c r="S17" s="27"/>
      <c r="T17" s="27">
        <f t="shared" si="1"/>
        <v>43923975</v>
      </c>
      <c r="U17" s="18">
        <v>1</v>
      </c>
      <c r="V17" s="27">
        <v>0</v>
      </c>
      <c r="W17" s="27">
        <f t="shared" si="2"/>
        <v>43923975</v>
      </c>
      <c r="X17" s="18">
        <v>122</v>
      </c>
      <c r="Y17" s="24" t="s">
        <v>3</v>
      </c>
      <c r="Z17" s="1">
        <v>50001077</v>
      </c>
      <c r="AA17" s="24" t="s">
        <v>2</v>
      </c>
      <c r="AB17" s="24" t="s">
        <v>9</v>
      </c>
      <c r="AC17" s="21" t="s">
        <v>238</v>
      </c>
    </row>
    <row r="18" spans="2:29" x14ac:dyDescent="0.25">
      <c r="B18" s="1">
        <v>2021</v>
      </c>
      <c r="C18" s="18">
        <v>210575</v>
      </c>
      <c r="D18" s="22" t="s">
        <v>102</v>
      </c>
      <c r="E18" s="23" t="s">
        <v>116</v>
      </c>
      <c r="F18" s="1">
        <v>901551801</v>
      </c>
      <c r="G18" s="21" t="s">
        <v>133</v>
      </c>
      <c r="H18" s="24" t="s">
        <v>134</v>
      </c>
      <c r="I18" s="28">
        <v>3000000000</v>
      </c>
      <c r="J18" s="28">
        <v>0</v>
      </c>
      <c r="K18" s="28">
        <v>3000000000</v>
      </c>
      <c r="L18" s="1">
        <v>90</v>
      </c>
      <c r="M18" s="17">
        <v>300</v>
      </c>
      <c r="N18" s="19">
        <v>44559</v>
      </c>
      <c r="O18" s="19">
        <v>44564</v>
      </c>
      <c r="P18" s="19">
        <v>44868</v>
      </c>
      <c r="Q18" s="28">
        <v>3000000000</v>
      </c>
      <c r="R18" s="20">
        <f t="shared" si="3"/>
        <v>0.69666666666666666</v>
      </c>
      <c r="S18" s="27">
        <v>935815512</v>
      </c>
      <c r="T18" s="27">
        <f t="shared" si="1"/>
        <v>2064184488</v>
      </c>
      <c r="U18" s="18">
        <v>1</v>
      </c>
      <c r="V18" s="27">
        <v>0</v>
      </c>
      <c r="W18" s="27">
        <f t="shared" si="2"/>
        <v>3000000000</v>
      </c>
      <c r="X18" s="18">
        <v>90</v>
      </c>
      <c r="Y18" s="24" t="s">
        <v>21</v>
      </c>
      <c r="Z18" s="1">
        <v>50001018</v>
      </c>
      <c r="AA18" s="24" t="s">
        <v>29</v>
      </c>
      <c r="AB18" s="24" t="s">
        <v>23</v>
      </c>
      <c r="AC18" s="21" t="s">
        <v>8</v>
      </c>
    </row>
    <row r="19" spans="2:29" x14ac:dyDescent="0.25">
      <c r="B19" s="1">
        <v>2022</v>
      </c>
      <c r="C19" s="1">
        <v>220017</v>
      </c>
      <c r="D19" s="22" t="s">
        <v>103</v>
      </c>
      <c r="E19" s="23" t="s">
        <v>111</v>
      </c>
      <c r="F19" s="1">
        <v>1129574451</v>
      </c>
      <c r="G19" s="21" t="s">
        <v>135</v>
      </c>
      <c r="H19" s="24" t="s">
        <v>5</v>
      </c>
      <c r="I19" s="26">
        <v>23574000</v>
      </c>
      <c r="J19" s="26">
        <v>11787000</v>
      </c>
      <c r="K19" s="26">
        <v>35361000</v>
      </c>
      <c r="L19" s="1">
        <v>90</v>
      </c>
      <c r="M19" s="17">
        <v>270</v>
      </c>
      <c r="N19" s="19">
        <v>44572</v>
      </c>
      <c r="O19" s="19" t="s">
        <v>232</v>
      </c>
      <c r="P19" s="19">
        <v>44850</v>
      </c>
      <c r="Q19" s="26">
        <v>23574000</v>
      </c>
      <c r="R19" s="20">
        <f t="shared" si="3"/>
        <v>0.72222222222222221</v>
      </c>
      <c r="S19" s="27">
        <v>21478533</v>
      </c>
      <c r="T19" s="27">
        <f t="shared" si="1"/>
        <v>13882467</v>
      </c>
      <c r="U19" s="18">
        <v>1</v>
      </c>
      <c r="V19" s="27">
        <v>11787000</v>
      </c>
      <c r="W19" s="27">
        <f t="shared" si="2"/>
        <v>35361000</v>
      </c>
      <c r="X19" s="18">
        <v>90</v>
      </c>
      <c r="Y19" s="24" t="s">
        <v>7</v>
      </c>
      <c r="Z19" s="1">
        <v>50001073</v>
      </c>
      <c r="AA19" s="24" t="s">
        <v>6</v>
      </c>
      <c r="AB19" s="24" t="s">
        <v>1</v>
      </c>
      <c r="AC19" s="21" t="s">
        <v>0</v>
      </c>
    </row>
    <row r="20" spans="2:29" x14ac:dyDescent="0.25">
      <c r="B20" s="1">
        <v>2022</v>
      </c>
      <c r="C20" s="1">
        <v>220018</v>
      </c>
      <c r="D20" s="22" t="s">
        <v>103</v>
      </c>
      <c r="E20" s="23" t="s">
        <v>112</v>
      </c>
      <c r="F20" s="1">
        <v>1018504720</v>
      </c>
      <c r="G20" s="21" t="s">
        <v>4</v>
      </c>
      <c r="H20" s="24" t="s">
        <v>5</v>
      </c>
      <c r="I20" s="26">
        <v>23574000</v>
      </c>
      <c r="J20" s="26">
        <v>11787000</v>
      </c>
      <c r="K20" s="26">
        <v>35361000</v>
      </c>
      <c r="L20" s="1">
        <v>90</v>
      </c>
      <c r="M20" s="17">
        <v>270</v>
      </c>
      <c r="N20" s="19">
        <v>44572</v>
      </c>
      <c r="O20" s="19" t="s">
        <v>82</v>
      </c>
      <c r="P20" s="19">
        <f t="shared" si="4"/>
        <v>44844</v>
      </c>
      <c r="Q20" s="26">
        <v>23574000</v>
      </c>
      <c r="R20" s="20">
        <f t="shared" si="3"/>
        <v>0.73703703703703705</v>
      </c>
      <c r="S20" s="27">
        <v>14668267</v>
      </c>
      <c r="T20" s="27">
        <f t="shared" si="1"/>
        <v>20692733</v>
      </c>
      <c r="U20" s="18">
        <v>1</v>
      </c>
      <c r="V20" s="27">
        <v>11787000</v>
      </c>
      <c r="W20" s="27">
        <f t="shared" si="2"/>
        <v>35361000</v>
      </c>
      <c r="X20" s="18">
        <v>90</v>
      </c>
      <c r="Y20" s="24" t="s">
        <v>7</v>
      </c>
      <c r="Z20" s="1">
        <v>50001073</v>
      </c>
      <c r="AA20" s="24" t="s">
        <v>6</v>
      </c>
      <c r="AB20" s="24" t="s">
        <v>1</v>
      </c>
      <c r="AC20" s="21" t="s">
        <v>0</v>
      </c>
    </row>
    <row r="21" spans="2:29" x14ac:dyDescent="0.25">
      <c r="B21" s="1">
        <v>2022</v>
      </c>
      <c r="C21" s="18">
        <v>220028</v>
      </c>
      <c r="D21" s="22" t="s">
        <v>103</v>
      </c>
      <c r="E21" s="23" t="s">
        <v>111</v>
      </c>
      <c r="F21" s="1">
        <v>53048983</v>
      </c>
      <c r="G21" s="21" t="s">
        <v>136</v>
      </c>
      <c r="H21" s="24" t="s">
        <v>137</v>
      </c>
      <c r="I21" s="26">
        <v>23574000</v>
      </c>
      <c r="J21" s="26">
        <v>11787000</v>
      </c>
      <c r="K21" s="26">
        <v>35361000</v>
      </c>
      <c r="L21" s="1">
        <v>90</v>
      </c>
      <c r="M21" s="17">
        <v>270</v>
      </c>
      <c r="N21" s="19">
        <v>44580</v>
      </c>
      <c r="O21" s="19" t="s">
        <v>84</v>
      </c>
      <c r="P21" s="19">
        <v>44853</v>
      </c>
      <c r="Q21" s="26">
        <v>23574000</v>
      </c>
      <c r="R21" s="20">
        <f t="shared" si="3"/>
        <v>0.71111111111111114</v>
      </c>
      <c r="S21" s="27">
        <v>21085633</v>
      </c>
      <c r="T21" s="27">
        <f t="shared" si="1"/>
        <v>14275367</v>
      </c>
      <c r="U21" s="18">
        <v>1</v>
      </c>
      <c r="V21" s="27">
        <v>11787000</v>
      </c>
      <c r="W21" s="27">
        <f t="shared" si="2"/>
        <v>35361000</v>
      </c>
      <c r="X21" s="18">
        <v>90</v>
      </c>
      <c r="Y21" s="24" t="s">
        <v>7</v>
      </c>
      <c r="Z21" s="1">
        <v>50001073</v>
      </c>
      <c r="AA21" s="24" t="s">
        <v>6</v>
      </c>
      <c r="AB21" s="24" t="s">
        <v>1</v>
      </c>
      <c r="AC21" s="21" t="s">
        <v>0</v>
      </c>
    </row>
    <row r="22" spans="2:29" x14ac:dyDescent="0.25">
      <c r="B22" s="1">
        <v>2022</v>
      </c>
      <c r="C22" s="18">
        <v>220029</v>
      </c>
      <c r="D22" s="22" t="s">
        <v>104</v>
      </c>
      <c r="E22" s="23" t="s">
        <v>113</v>
      </c>
      <c r="F22" s="1">
        <v>52426794</v>
      </c>
      <c r="G22" s="21" t="s">
        <v>138</v>
      </c>
      <c r="H22" s="24" t="s">
        <v>46</v>
      </c>
      <c r="I22" s="26">
        <v>12438000</v>
      </c>
      <c r="J22" s="26">
        <v>6219000</v>
      </c>
      <c r="K22" s="26">
        <v>18657000</v>
      </c>
      <c r="L22" s="1">
        <v>90</v>
      </c>
      <c r="M22" s="17">
        <v>270</v>
      </c>
      <c r="N22" s="19">
        <v>44573</v>
      </c>
      <c r="O22" s="19" t="s">
        <v>83</v>
      </c>
      <c r="P22" s="19">
        <f t="shared" si="4"/>
        <v>44850</v>
      </c>
      <c r="Q22" s="26">
        <v>12438000</v>
      </c>
      <c r="R22" s="20">
        <f t="shared" si="3"/>
        <v>0.71481481481481479</v>
      </c>
      <c r="S22" s="27">
        <v>9121200</v>
      </c>
      <c r="T22" s="27">
        <f t="shared" si="1"/>
        <v>9535800</v>
      </c>
      <c r="U22" s="18">
        <v>1</v>
      </c>
      <c r="V22" s="27">
        <v>6219000</v>
      </c>
      <c r="W22" s="27">
        <f t="shared" si="2"/>
        <v>18657000</v>
      </c>
      <c r="X22" s="1">
        <v>90</v>
      </c>
      <c r="Y22" s="24" t="s">
        <v>21</v>
      </c>
      <c r="Z22" s="1">
        <v>50001018</v>
      </c>
      <c r="AA22" s="24" t="s">
        <v>29</v>
      </c>
      <c r="AB22" s="24" t="s">
        <v>1</v>
      </c>
      <c r="AC22" s="21" t="s">
        <v>18</v>
      </c>
    </row>
    <row r="23" spans="2:29" x14ac:dyDescent="0.25">
      <c r="B23" s="1">
        <v>2022</v>
      </c>
      <c r="C23" s="18">
        <v>220030</v>
      </c>
      <c r="D23" s="22" t="s">
        <v>104</v>
      </c>
      <c r="E23" s="23" t="s">
        <v>114</v>
      </c>
      <c r="F23" s="1">
        <v>1014229318</v>
      </c>
      <c r="G23" s="21" t="s">
        <v>139</v>
      </c>
      <c r="H23" s="24" t="s">
        <v>46</v>
      </c>
      <c r="I23" s="26">
        <v>12438000</v>
      </c>
      <c r="J23" s="26">
        <v>6219000</v>
      </c>
      <c r="K23" s="26">
        <v>18657000</v>
      </c>
      <c r="L23" s="1">
        <v>90</v>
      </c>
      <c r="M23" s="17">
        <v>270</v>
      </c>
      <c r="N23" s="19">
        <v>44573</v>
      </c>
      <c r="O23" s="19" t="s">
        <v>232</v>
      </c>
      <c r="P23" s="19">
        <f t="shared" si="4"/>
        <v>44848</v>
      </c>
      <c r="Q23" s="26">
        <v>12438000</v>
      </c>
      <c r="R23" s="20">
        <f t="shared" si="3"/>
        <v>0.72222222222222221</v>
      </c>
      <c r="S23" s="27">
        <v>9259400</v>
      </c>
      <c r="T23" s="27">
        <f t="shared" si="1"/>
        <v>9397600</v>
      </c>
      <c r="U23" s="18">
        <v>1</v>
      </c>
      <c r="V23" s="27">
        <v>6219000</v>
      </c>
      <c r="W23" s="27">
        <f t="shared" si="2"/>
        <v>18657000</v>
      </c>
      <c r="X23" s="1">
        <v>90</v>
      </c>
      <c r="Y23" s="24" t="s">
        <v>21</v>
      </c>
      <c r="Z23" s="1">
        <v>50001018</v>
      </c>
      <c r="AA23" s="24" t="s">
        <v>29</v>
      </c>
      <c r="AB23" s="24" t="s">
        <v>1</v>
      </c>
      <c r="AC23" s="21" t="s">
        <v>18</v>
      </c>
    </row>
    <row r="24" spans="2:29" x14ac:dyDescent="0.25">
      <c r="B24" s="1">
        <v>2022</v>
      </c>
      <c r="C24" s="18">
        <v>220031</v>
      </c>
      <c r="D24" s="22" t="s">
        <v>104</v>
      </c>
      <c r="E24" s="23" t="s">
        <v>113</v>
      </c>
      <c r="F24" s="1">
        <v>1014254420</v>
      </c>
      <c r="G24" s="21" t="s">
        <v>140</v>
      </c>
      <c r="H24" s="24" t="s">
        <v>46</v>
      </c>
      <c r="I24" s="26">
        <v>12438000</v>
      </c>
      <c r="J24" s="26">
        <v>6219000</v>
      </c>
      <c r="K24" s="26">
        <v>18657000</v>
      </c>
      <c r="L24" s="1">
        <v>90</v>
      </c>
      <c r="M24" s="17">
        <v>270</v>
      </c>
      <c r="N24" s="19">
        <v>44573</v>
      </c>
      <c r="O24" s="19" t="s">
        <v>83</v>
      </c>
      <c r="P24" s="19">
        <f t="shared" si="4"/>
        <v>44850</v>
      </c>
      <c r="Q24" s="26">
        <v>12438000</v>
      </c>
      <c r="R24" s="20">
        <f t="shared" si="3"/>
        <v>0.71481481481481479</v>
      </c>
      <c r="S24" s="27">
        <v>9121200</v>
      </c>
      <c r="T24" s="27">
        <f t="shared" si="1"/>
        <v>9535800</v>
      </c>
      <c r="U24" s="18">
        <v>1</v>
      </c>
      <c r="V24" s="27">
        <v>6219000</v>
      </c>
      <c r="W24" s="27">
        <f t="shared" si="2"/>
        <v>18657000</v>
      </c>
      <c r="X24" s="1">
        <v>90</v>
      </c>
      <c r="Y24" s="24" t="s">
        <v>21</v>
      </c>
      <c r="Z24" s="1">
        <v>50001018</v>
      </c>
      <c r="AA24" s="24" t="s">
        <v>29</v>
      </c>
      <c r="AB24" s="24" t="s">
        <v>1</v>
      </c>
      <c r="AC24" s="21" t="s">
        <v>18</v>
      </c>
    </row>
    <row r="25" spans="2:29" x14ac:dyDescent="0.25">
      <c r="B25" s="1">
        <v>2022</v>
      </c>
      <c r="C25" s="18">
        <v>220032</v>
      </c>
      <c r="D25" s="22" t="s">
        <v>103</v>
      </c>
      <c r="E25" s="23" t="s">
        <v>113</v>
      </c>
      <c r="F25" s="1">
        <v>1033805504</v>
      </c>
      <c r="G25" s="21" t="s">
        <v>141</v>
      </c>
      <c r="H25" s="24" t="s">
        <v>46</v>
      </c>
      <c r="I25" s="26">
        <v>12438000</v>
      </c>
      <c r="J25" s="26">
        <v>6219000</v>
      </c>
      <c r="K25" s="26">
        <v>18657000</v>
      </c>
      <c r="L25" s="1">
        <v>90</v>
      </c>
      <c r="M25" s="17">
        <v>270</v>
      </c>
      <c r="N25" s="19">
        <v>44573</v>
      </c>
      <c r="O25" s="19" t="s">
        <v>83</v>
      </c>
      <c r="P25" s="19">
        <f t="shared" si="4"/>
        <v>44850</v>
      </c>
      <c r="Q25" s="26">
        <v>12438000</v>
      </c>
      <c r="R25" s="20">
        <f t="shared" si="3"/>
        <v>0.71481481481481479</v>
      </c>
      <c r="S25" s="27">
        <v>9121200</v>
      </c>
      <c r="T25" s="27">
        <f t="shared" si="1"/>
        <v>9535800</v>
      </c>
      <c r="U25" s="18">
        <v>1</v>
      </c>
      <c r="V25" s="27">
        <v>6219000</v>
      </c>
      <c r="W25" s="27">
        <f t="shared" si="2"/>
        <v>18657000</v>
      </c>
      <c r="X25" s="1">
        <v>90</v>
      </c>
      <c r="Y25" s="24" t="s">
        <v>21</v>
      </c>
      <c r="Z25" s="1">
        <v>50001018</v>
      </c>
      <c r="AA25" s="24" t="s">
        <v>29</v>
      </c>
      <c r="AB25" s="24" t="s">
        <v>1</v>
      </c>
      <c r="AC25" s="21" t="s">
        <v>18</v>
      </c>
    </row>
    <row r="26" spans="2:29" x14ac:dyDescent="0.25">
      <c r="B26" s="1">
        <v>2022</v>
      </c>
      <c r="C26" s="18">
        <v>220033</v>
      </c>
      <c r="D26" s="22" t="s">
        <v>104</v>
      </c>
      <c r="E26" s="23" t="s">
        <v>113</v>
      </c>
      <c r="F26" s="1">
        <v>52744076</v>
      </c>
      <c r="G26" s="21" t="s">
        <v>142</v>
      </c>
      <c r="H26" s="24" t="s">
        <v>46</v>
      </c>
      <c r="I26" s="26">
        <v>12438000</v>
      </c>
      <c r="J26" s="26">
        <v>6219000</v>
      </c>
      <c r="K26" s="26">
        <v>18657000</v>
      </c>
      <c r="L26" s="1">
        <v>90</v>
      </c>
      <c r="M26" s="17">
        <v>270</v>
      </c>
      <c r="N26" s="19">
        <v>44573</v>
      </c>
      <c r="O26" s="19" t="s">
        <v>83</v>
      </c>
      <c r="P26" s="19">
        <f t="shared" si="4"/>
        <v>44850</v>
      </c>
      <c r="Q26" s="26">
        <v>12438000</v>
      </c>
      <c r="R26" s="20">
        <f t="shared" si="3"/>
        <v>0.71481481481481479</v>
      </c>
      <c r="S26" s="27">
        <v>9121200</v>
      </c>
      <c r="T26" s="27">
        <f t="shared" si="1"/>
        <v>9535800</v>
      </c>
      <c r="U26" s="18">
        <v>1</v>
      </c>
      <c r="V26" s="27">
        <v>6219000</v>
      </c>
      <c r="W26" s="27">
        <f t="shared" si="2"/>
        <v>18657000</v>
      </c>
      <c r="X26" s="1">
        <v>90</v>
      </c>
      <c r="Y26" s="24" t="s">
        <v>21</v>
      </c>
      <c r="Z26" s="1">
        <v>50001018</v>
      </c>
      <c r="AA26" s="24" t="s">
        <v>29</v>
      </c>
      <c r="AB26" s="24" t="s">
        <v>1</v>
      </c>
      <c r="AC26" s="21" t="s">
        <v>18</v>
      </c>
    </row>
    <row r="27" spans="2:29" x14ac:dyDescent="0.25">
      <c r="B27" s="1">
        <v>2022</v>
      </c>
      <c r="C27" s="18">
        <v>220034</v>
      </c>
      <c r="D27" s="22" t="s">
        <v>103</v>
      </c>
      <c r="E27" s="23" t="s">
        <v>113</v>
      </c>
      <c r="F27" s="1">
        <v>52273734</v>
      </c>
      <c r="G27" s="21" t="s">
        <v>143</v>
      </c>
      <c r="H27" s="24" t="s">
        <v>46</v>
      </c>
      <c r="I27" s="26">
        <v>12438000</v>
      </c>
      <c r="J27" s="26">
        <v>6219000</v>
      </c>
      <c r="K27" s="26">
        <v>18657000</v>
      </c>
      <c r="L27" s="1">
        <v>90</v>
      </c>
      <c r="M27" s="17">
        <v>270</v>
      </c>
      <c r="N27" s="19">
        <v>44573</v>
      </c>
      <c r="O27" s="19" t="s">
        <v>83</v>
      </c>
      <c r="P27" s="19">
        <f t="shared" si="4"/>
        <v>44850</v>
      </c>
      <c r="Q27" s="26">
        <v>12438000</v>
      </c>
      <c r="R27" s="20">
        <f t="shared" si="3"/>
        <v>0.71481481481481479</v>
      </c>
      <c r="S27" s="27">
        <v>9121200</v>
      </c>
      <c r="T27" s="27">
        <f t="shared" si="1"/>
        <v>9535800</v>
      </c>
      <c r="U27" s="18">
        <v>1</v>
      </c>
      <c r="V27" s="27">
        <v>6219000</v>
      </c>
      <c r="W27" s="27">
        <f t="shared" si="2"/>
        <v>18657000</v>
      </c>
      <c r="X27" s="1">
        <v>90</v>
      </c>
      <c r="Y27" s="24" t="s">
        <v>21</v>
      </c>
      <c r="Z27" s="1">
        <v>50001018</v>
      </c>
      <c r="AA27" s="24" t="s">
        <v>29</v>
      </c>
      <c r="AB27" s="24" t="s">
        <v>1</v>
      </c>
      <c r="AC27" s="21" t="s">
        <v>18</v>
      </c>
    </row>
    <row r="28" spans="2:29" x14ac:dyDescent="0.25">
      <c r="B28" s="1">
        <v>2022</v>
      </c>
      <c r="C28" s="18">
        <v>220035</v>
      </c>
      <c r="D28" s="22" t="s">
        <v>104</v>
      </c>
      <c r="E28" s="23" t="s">
        <v>113</v>
      </c>
      <c r="F28" s="1">
        <v>1065005874</v>
      </c>
      <c r="G28" s="21" t="s">
        <v>144</v>
      </c>
      <c r="H28" s="24" t="s">
        <v>46</v>
      </c>
      <c r="I28" s="26">
        <v>12438000</v>
      </c>
      <c r="J28" s="26">
        <v>6219000</v>
      </c>
      <c r="K28" s="26">
        <v>18657000</v>
      </c>
      <c r="L28" s="1">
        <v>90</v>
      </c>
      <c r="M28" s="17">
        <v>270</v>
      </c>
      <c r="N28" s="19">
        <v>44573</v>
      </c>
      <c r="O28" s="19" t="s">
        <v>83</v>
      </c>
      <c r="P28" s="19">
        <f t="shared" si="4"/>
        <v>44850</v>
      </c>
      <c r="Q28" s="26">
        <v>12438000</v>
      </c>
      <c r="R28" s="20">
        <f t="shared" si="3"/>
        <v>0.71481481481481479</v>
      </c>
      <c r="S28" s="27">
        <v>9121200</v>
      </c>
      <c r="T28" s="27">
        <f t="shared" si="1"/>
        <v>9535800</v>
      </c>
      <c r="U28" s="18">
        <v>1</v>
      </c>
      <c r="V28" s="27">
        <v>6219000</v>
      </c>
      <c r="W28" s="27">
        <f t="shared" si="2"/>
        <v>18657000</v>
      </c>
      <c r="X28" s="1">
        <v>90</v>
      </c>
      <c r="Y28" s="24" t="s">
        <v>21</v>
      </c>
      <c r="Z28" s="1">
        <v>50001018</v>
      </c>
      <c r="AA28" s="24" t="s">
        <v>29</v>
      </c>
      <c r="AB28" s="24" t="s">
        <v>1</v>
      </c>
      <c r="AC28" s="21" t="s">
        <v>18</v>
      </c>
    </row>
    <row r="29" spans="2:29" x14ac:dyDescent="0.25">
      <c r="B29" s="1">
        <v>2022</v>
      </c>
      <c r="C29" s="18">
        <v>220036</v>
      </c>
      <c r="D29" s="22" t="s">
        <v>104</v>
      </c>
      <c r="E29" s="23" t="s">
        <v>113</v>
      </c>
      <c r="F29" s="1">
        <v>1024591996</v>
      </c>
      <c r="G29" s="21" t="s">
        <v>45</v>
      </c>
      <c r="H29" s="24" t="s">
        <v>46</v>
      </c>
      <c r="I29" s="26">
        <v>12438000</v>
      </c>
      <c r="J29" s="26">
        <v>6219000</v>
      </c>
      <c r="K29" s="26">
        <v>18657000</v>
      </c>
      <c r="L29" s="1">
        <v>90</v>
      </c>
      <c r="M29" s="17">
        <v>270</v>
      </c>
      <c r="N29" s="19">
        <v>44573</v>
      </c>
      <c r="O29" s="19" t="s">
        <v>83</v>
      </c>
      <c r="P29" s="19">
        <f t="shared" si="4"/>
        <v>44850</v>
      </c>
      <c r="Q29" s="26">
        <v>12438000</v>
      </c>
      <c r="R29" s="20">
        <f t="shared" si="3"/>
        <v>0.71481481481481479</v>
      </c>
      <c r="S29" s="27">
        <v>9121200</v>
      </c>
      <c r="T29" s="27">
        <f t="shared" si="1"/>
        <v>9535800</v>
      </c>
      <c r="U29" s="18">
        <v>1</v>
      </c>
      <c r="V29" s="27">
        <v>6219000</v>
      </c>
      <c r="W29" s="27">
        <f t="shared" si="2"/>
        <v>18657000</v>
      </c>
      <c r="X29" s="1">
        <v>90</v>
      </c>
      <c r="Y29" s="24" t="s">
        <v>21</v>
      </c>
      <c r="Z29" s="1">
        <v>50001018</v>
      </c>
      <c r="AA29" s="24" t="s">
        <v>29</v>
      </c>
      <c r="AB29" s="24" t="s">
        <v>1</v>
      </c>
      <c r="AC29" s="21" t="s">
        <v>18</v>
      </c>
    </row>
    <row r="30" spans="2:29" x14ac:dyDescent="0.25">
      <c r="B30" s="1">
        <v>2022</v>
      </c>
      <c r="C30" s="18">
        <v>220037</v>
      </c>
      <c r="D30" s="22" t="s">
        <v>104</v>
      </c>
      <c r="E30" s="23" t="s">
        <v>113</v>
      </c>
      <c r="F30" s="1">
        <v>52501527</v>
      </c>
      <c r="G30" s="21" t="s">
        <v>145</v>
      </c>
      <c r="H30" s="24" t="s">
        <v>46</v>
      </c>
      <c r="I30" s="26">
        <v>12438000</v>
      </c>
      <c r="J30" s="26">
        <v>6219000</v>
      </c>
      <c r="K30" s="26">
        <v>18657000</v>
      </c>
      <c r="L30" s="1">
        <v>90</v>
      </c>
      <c r="M30" s="17">
        <v>270</v>
      </c>
      <c r="N30" s="19">
        <v>44573</v>
      </c>
      <c r="O30" s="19" t="s">
        <v>83</v>
      </c>
      <c r="P30" s="19">
        <f t="shared" si="4"/>
        <v>44850</v>
      </c>
      <c r="Q30" s="26">
        <v>12438000</v>
      </c>
      <c r="R30" s="20">
        <f t="shared" si="3"/>
        <v>0.71481481481481479</v>
      </c>
      <c r="S30" s="27">
        <v>9121200</v>
      </c>
      <c r="T30" s="27">
        <f t="shared" si="1"/>
        <v>9535800</v>
      </c>
      <c r="U30" s="18">
        <v>1</v>
      </c>
      <c r="V30" s="27">
        <v>6219000</v>
      </c>
      <c r="W30" s="27">
        <f t="shared" si="2"/>
        <v>18657000</v>
      </c>
      <c r="X30" s="1">
        <v>90</v>
      </c>
      <c r="Y30" s="24" t="s">
        <v>21</v>
      </c>
      <c r="Z30" s="1">
        <v>50001018</v>
      </c>
      <c r="AA30" s="24" t="s">
        <v>29</v>
      </c>
      <c r="AB30" s="24" t="s">
        <v>1</v>
      </c>
      <c r="AC30" s="21" t="s">
        <v>18</v>
      </c>
    </row>
    <row r="31" spans="2:29" x14ac:dyDescent="0.25">
      <c r="B31" s="1">
        <v>2022</v>
      </c>
      <c r="C31" s="18">
        <v>220038</v>
      </c>
      <c r="D31" s="22" t="s">
        <v>104</v>
      </c>
      <c r="E31" s="23" t="s">
        <v>113</v>
      </c>
      <c r="F31" s="1">
        <v>1019140760</v>
      </c>
      <c r="G31" s="21" t="s">
        <v>146</v>
      </c>
      <c r="H31" s="24" t="s">
        <v>46</v>
      </c>
      <c r="I31" s="26">
        <v>12438000</v>
      </c>
      <c r="J31" s="26">
        <v>6219000</v>
      </c>
      <c r="K31" s="26">
        <v>18657000</v>
      </c>
      <c r="L31" s="1">
        <v>90</v>
      </c>
      <c r="M31" s="17">
        <v>270</v>
      </c>
      <c r="N31" s="19">
        <v>44573</v>
      </c>
      <c r="O31" s="19" t="s">
        <v>83</v>
      </c>
      <c r="P31" s="19">
        <f t="shared" si="4"/>
        <v>44850</v>
      </c>
      <c r="Q31" s="26">
        <v>12438000</v>
      </c>
      <c r="R31" s="20">
        <f t="shared" si="3"/>
        <v>0.71481481481481479</v>
      </c>
      <c r="S31" s="27">
        <v>9121200</v>
      </c>
      <c r="T31" s="27">
        <f t="shared" si="1"/>
        <v>9535800</v>
      </c>
      <c r="U31" s="18">
        <v>1</v>
      </c>
      <c r="V31" s="27">
        <v>6219000</v>
      </c>
      <c r="W31" s="27">
        <f t="shared" si="2"/>
        <v>18657000</v>
      </c>
      <c r="X31" s="1">
        <v>90</v>
      </c>
      <c r="Y31" s="24" t="s">
        <v>21</v>
      </c>
      <c r="Z31" s="1">
        <v>50001018</v>
      </c>
      <c r="AA31" s="24" t="s">
        <v>29</v>
      </c>
      <c r="AB31" s="24" t="s">
        <v>1</v>
      </c>
      <c r="AC31" s="21" t="s">
        <v>18</v>
      </c>
    </row>
    <row r="32" spans="2:29" x14ac:dyDescent="0.25">
      <c r="B32" s="1">
        <v>2022</v>
      </c>
      <c r="C32" s="18">
        <v>220039</v>
      </c>
      <c r="D32" s="22" t="s">
        <v>104</v>
      </c>
      <c r="E32" s="23" t="s">
        <v>113</v>
      </c>
      <c r="F32" s="1">
        <v>52353398</v>
      </c>
      <c r="G32" s="21" t="s">
        <v>147</v>
      </c>
      <c r="H32" s="24" t="s">
        <v>46</v>
      </c>
      <c r="I32" s="26">
        <v>12438000</v>
      </c>
      <c r="J32" s="26">
        <v>6219000</v>
      </c>
      <c r="K32" s="26">
        <v>18657000</v>
      </c>
      <c r="L32" s="1">
        <v>90</v>
      </c>
      <c r="M32" s="17">
        <v>270</v>
      </c>
      <c r="N32" s="19">
        <v>44573</v>
      </c>
      <c r="O32" s="19" t="s">
        <v>83</v>
      </c>
      <c r="P32" s="19">
        <f t="shared" si="4"/>
        <v>44850</v>
      </c>
      <c r="Q32" s="26">
        <v>12438000</v>
      </c>
      <c r="R32" s="20">
        <f t="shared" si="3"/>
        <v>0.71481481481481479</v>
      </c>
      <c r="S32" s="27">
        <v>9121200</v>
      </c>
      <c r="T32" s="27">
        <f t="shared" si="1"/>
        <v>9535800</v>
      </c>
      <c r="U32" s="18">
        <v>1</v>
      </c>
      <c r="V32" s="27">
        <v>6219000</v>
      </c>
      <c r="W32" s="27">
        <f t="shared" si="2"/>
        <v>18657000</v>
      </c>
      <c r="X32" s="1">
        <v>90</v>
      </c>
      <c r="Y32" s="24" t="s">
        <v>21</v>
      </c>
      <c r="Z32" s="1">
        <v>50001018</v>
      </c>
      <c r="AA32" s="24" t="s">
        <v>29</v>
      </c>
      <c r="AB32" s="24" t="s">
        <v>1</v>
      </c>
      <c r="AC32" s="21" t="s">
        <v>18</v>
      </c>
    </row>
    <row r="33" spans="2:29" x14ac:dyDescent="0.25">
      <c r="B33" s="1">
        <v>2022</v>
      </c>
      <c r="C33" s="18">
        <v>220040</v>
      </c>
      <c r="D33" s="22" t="s">
        <v>104</v>
      </c>
      <c r="E33" s="23" t="s">
        <v>114</v>
      </c>
      <c r="F33" s="1">
        <v>1013679859</v>
      </c>
      <c r="G33" s="21" t="s">
        <v>148</v>
      </c>
      <c r="H33" s="24" t="s">
        <v>46</v>
      </c>
      <c r="I33" s="26">
        <v>12438000</v>
      </c>
      <c r="J33" s="26">
        <v>6219000</v>
      </c>
      <c r="K33" s="26">
        <v>18657000</v>
      </c>
      <c r="L33" s="1">
        <v>90</v>
      </c>
      <c r="M33" s="17">
        <v>270</v>
      </c>
      <c r="N33" s="19">
        <v>44573</v>
      </c>
      <c r="O33" s="19" t="s">
        <v>83</v>
      </c>
      <c r="P33" s="19">
        <f t="shared" si="4"/>
        <v>44850</v>
      </c>
      <c r="Q33" s="26">
        <v>12438000</v>
      </c>
      <c r="R33" s="20">
        <f t="shared" si="3"/>
        <v>0.71481481481481479</v>
      </c>
      <c r="S33" s="27">
        <v>9121200</v>
      </c>
      <c r="T33" s="27">
        <f t="shared" si="1"/>
        <v>9535800</v>
      </c>
      <c r="U33" s="18">
        <v>1</v>
      </c>
      <c r="V33" s="27">
        <v>6219000</v>
      </c>
      <c r="W33" s="27">
        <f t="shared" si="2"/>
        <v>18657000</v>
      </c>
      <c r="X33" s="1">
        <v>90</v>
      </c>
      <c r="Y33" s="24" t="s">
        <v>21</v>
      </c>
      <c r="Z33" s="1">
        <v>50001018</v>
      </c>
      <c r="AA33" s="24" t="s">
        <v>29</v>
      </c>
      <c r="AB33" s="24" t="s">
        <v>1</v>
      </c>
      <c r="AC33" s="21" t="s">
        <v>18</v>
      </c>
    </row>
    <row r="34" spans="2:29" x14ac:dyDescent="0.25">
      <c r="B34" s="1">
        <v>2022</v>
      </c>
      <c r="C34" s="18">
        <v>220041</v>
      </c>
      <c r="D34" s="22" t="s">
        <v>104</v>
      </c>
      <c r="E34" s="23" t="s">
        <v>113</v>
      </c>
      <c r="F34" s="1">
        <v>1022412122</v>
      </c>
      <c r="G34" s="21" t="s">
        <v>149</v>
      </c>
      <c r="H34" s="24" t="s">
        <v>46</v>
      </c>
      <c r="I34" s="26">
        <v>12438000</v>
      </c>
      <c r="J34" s="26">
        <v>6219000</v>
      </c>
      <c r="K34" s="26">
        <v>18657000</v>
      </c>
      <c r="L34" s="1">
        <v>90</v>
      </c>
      <c r="M34" s="17">
        <v>270</v>
      </c>
      <c r="N34" s="19">
        <v>44573</v>
      </c>
      <c r="O34" s="19" t="s">
        <v>83</v>
      </c>
      <c r="P34" s="19">
        <f t="shared" si="4"/>
        <v>44850</v>
      </c>
      <c r="Q34" s="26">
        <v>12438000</v>
      </c>
      <c r="R34" s="20">
        <f t="shared" si="3"/>
        <v>0.71481481481481479</v>
      </c>
      <c r="S34" s="27">
        <v>9121200</v>
      </c>
      <c r="T34" s="27">
        <f t="shared" si="1"/>
        <v>9535800</v>
      </c>
      <c r="U34" s="18">
        <v>1</v>
      </c>
      <c r="V34" s="27">
        <v>6219000</v>
      </c>
      <c r="W34" s="27">
        <f t="shared" si="2"/>
        <v>18657000</v>
      </c>
      <c r="X34" s="1">
        <v>90</v>
      </c>
      <c r="Y34" s="24" t="s">
        <v>21</v>
      </c>
      <c r="Z34" s="1">
        <v>50001018</v>
      </c>
      <c r="AA34" s="24" t="s">
        <v>29</v>
      </c>
      <c r="AB34" s="24" t="s">
        <v>1</v>
      </c>
      <c r="AC34" s="21" t="s">
        <v>18</v>
      </c>
    </row>
    <row r="35" spans="2:29" x14ac:dyDescent="0.25">
      <c r="B35" s="1">
        <v>2022</v>
      </c>
      <c r="C35" s="18">
        <v>220042</v>
      </c>
      <c r="D35" s="22" t="s">
        <v>104</v>
      </c>
      <c r="E35" s="23" t="s">
        <v>114</v>
      </c>
      <c r="F35" s="1">
        <v>52254577</v>
      </c>
      <c r="G35" s="21" t="s">
        <v>150</v>
      </c>
      <c r="H35" s="24" t="s">
        <v>46</v>
      </c>
      <c r="I35" s="26">
        <v>12438000</v>
      </c>
      <c r="J35" s="26">
        <v>6219000</v>
      </c>
      <c r="K35" s="26">
        <v>18657000</v>
      </c>
      <c r="L35" s="1">
        <v>90</v>
      </c>
      <c r="M35" s="17">
        <v>270</v>
      </c>
      <c r="N35" s="19">
        <v>44573</v>
      </c>
      <c r="O35" s="19" t="s">
        <v>83</v>
      </c>
      <c r="P35" s="19">
        <f t="shared" si="4"/>
        <v>44850</v>
      </c>
      <c r="Q35" s="26">
        <v>12438000</v>
      </c>
      <c r="R35" s="20">
        <f t="shared" si="3"/>
        <v>0.71481481481481479</v>
      </c>
      <c r="S35" s="27">
        <v>9121200</v>
      </c>
      <c r="T35" s="27">
        <f t="shared" si="1"/>
        <v>9535800</v>
      </c>
      <c r="U35" s="18">
        <v>1</v>
      </c>
      <c r="V35" s="27">
        <v>6219000</v>
      </c>
      <c r="W35" s="27">
        <f t="shared" si="2"/>
        <v>18657000</v>
      </c>
      <c r="X35" s="1">
        <v>90</v>
      </c>
      <c r="Y35" s="24" t="s">
        <v>21</v>
      </c>
      <c r="Z35" s="1">
        <v>50001018</v>
      </c>
      <c r="AA35" s="24" t="s">
        <v>29</v>
      </c>
      <c r="AB35" s="24" t="s">
        <v>1</v>
      </c>
      <c r="AC35" s="21" t="s">
        <v>18</v>
      </c>
    </row>
    <row r="36" spans="2:29" x14ac:dyDescent="0.25">
      <c r="B36" s="1">
        <v>2022</v>
      </c>
      <c r="C36" s="18">
        <v>220043</v>
      </c>
      <c r="D36" s="22" t="s">
        <v>104</v>
      </c>
      <c r="E36" s="23" t="s">
        <v>113</v>
      </c>
      <c r="F36" s="1">
        <v>1018414642</v>
      </c>
      <c r="G36" s="21" t="s">
        <v>151</v>
      </c>
      <c r="H36" s="24" t="s">
        <v>46</v>
      </c>
      <c r="I36" s="26">
        <v>12438000</v>
      </c>
      <c r="J36" s="26">
        <v>6219000</v>
      </c>
      <c r="K36" s="26">
        <v>18657000</v>
      </c>
      <c r="L36" s="1">
        <v>90</v>
      </c>
      <c r="M36" s="17">
        <v>270</v>
      </c>
      <c r="N36" s="19">
        <v>44573</v>
      </c>
      <c r="O36" s="19" t="s">
        <v>83</v>
      </c>
      <c r="P36" s="19">
        <f t="shared" si="4"/>
        <v>44850</v>
      </c>
      <c r="Q36" s="26">
        <v>12438000</v>
      </c>
      <c r="R36" s="20">
        <f t="shared" si="3"/>
        <v>0.71481481481481479</v>
      </c>
      <c r="S36" s="27">
        <v>9121200</v>
      </c>
      <c r="T36" s="27">
        <f t="shared" si="1"/>
        <v>9535800</v>
      </c>
      <c r="U36" s="18">
        <v>1</v>
      </c>
      <c r="V36" s="27">
        <v>6219000</v>
      </c>
      <c r="W36" s="27">
        <f t="shared" si="2"/>
        <v>18657000</v>
      </c>
      <c r="X36" s="1">
        <v>90</v>
      </c>
      <c r="Y36" s="24" t="s">
        <v>21</v>
      </c>
      <c r="Z36" s="1">
        <v>50001018</v>
      </c>
      <c r="AA36" s="24" t="s">
        <v>29</v>
      </c>
      <c r="AB36" s="24" t="s">
        <v>1</v>
      </c>
      <c r="AC36" s="21" t="s">
        <v>18</v>
      </c>
    </row>
    <row r="37" spans="2:29" x14ac:dyDescent="0.25">
      <c r="B37" s="1">
        <v>2022</v>
      </c>
      <c r="C37" s="18">
        <v>220044</v>
      </c>
      <c r="D37" s="22" t="s">
        <v>104</v>
      </c>
      <c r="E37" s="23" t="s">
        <v>114</v>
      </c>
      <c r="F37" s="1">
        <v>1014267777</v>
      </c>
      <c r="G37" s="21" t="s">
        <v>152</v>
      </c>
      <c r="H37" s="24" t="s">
        <v>46</v>
      </c>
      <c r="I37" s="26">
        <v>12438000</v>
      </c>
      <c r="J37" s="26">
        <v>6219000</v>
      </c>
      <c r="K37" s="26">
        <v>18657000</v>
      </c>
      <c r="L37" s="1">
        <v>90</v>
      </c>
      <c r="M37" s="17">
        <v>270</v>
      </c>
      <c r="N37" s="19">
        <v>44573</v>
      </c>
      <c r="O37" s="19" t="s">
        <v>83</v>
      </c>
      <c r="P37" s="19">
        <f t="shared" si="4"/>
        <v>44850</v>
      </c>
      <c r="Q37" s="26">
        <v>12438000</v>
      </c>
      <c r="R37" s="20">
        <f t="shared" si="3"/>
        <v>0.71481481481481479</v>
      </c>
      <c r="S37" s="27">
        <v>9121200</v>
      </c>
      <c r="T37" s="27">
        <f t="shared" si="1"/>
        <v>9535800</v>
      </c>
      <c r="U37" s="18">
        <v>1</v>
      </c>
      <c r="V37" s="27">
        <v>6219000</v>
      </c>
      <c r="W37" s="27">
        <f t="shared" si="2"/>
        <v>18657000</v>
      </c>
      <c r="X37" s="1">
        <v>90</v>
      </c>
      <c r="Y37" s="24" t="s">
        <v>21</v>
      </c>
      <c r="Z37" s="1">
        <v>50001018</v>
      </c>
      <c r="AA37" s="24" t="s">
        <v>29</v>
      </c>
      <c r="AB37" s="24" t="s">
        <v>1</v>
      </c>
      <c r="AC37" s="21" t="s">
        <v>18</v>
      </c>
    </row>
    <row r="38" spans="2:29" x14ac:dyDescent="0.25">
      <c r="B38" s="1">
        <v>2022</v>
      </c>
      <c r="C38" s="1">
        <v>220046</v>
      </c>
      <c r="D38" s="22" t="s">
        <v>103</v>
      </c>
      <c r="E38" s="23" t="s">
        <v>109</v>
      </c>
      <c r="F38" s="1">
        <v>422342</v>
      </c>
      <c r="G38" s="21" t="s">
        <v>153</v>
      </c>
      <c r="H38" s="24" t="s">
        <v>49</v>
      </c>
      <c r="I38" s="26">
        <v>24192000</v>
      </c>
      <c r="J38" s="26">
        <v>12096000</v>
      </c>
      <c r="K38" s="26">
        <v>36288000</v>
      </c>
      <c r="L38" s="1">
        <v>90</v>
      </c>
      <c r="M38" s="17">
        <v>270</v>
      </c>
      <c r="N38" s="19">
        <v>44574</v>
      </c>
      <c r="O38" s="19" t="s">
        <v>89</v>
      </c>
      <c r="P38" s="19">
        <f t="shared" si="4"/>
        <v>44857</v>
      </c>
      <c r="Q38" s="26">
        <v>24192000</v>
      </c>
      <c r="R38" s="20">
        <f t="shared" si="3"/>
        <v>0.68888888888888888</v>
      </c>
      <c r="S38" s="27">
        <v>12768000</v>
      </c>
      <c r="T38" s="27">
        <f t="shared" si="1"/>
        <v>23520000</v>
      </c>
      <c r="U38" s="18">
        <v>1</v>
      </c>
      <c r="V38" s="27">
        <v>12096000</v>
      </c>
      <c r="W38" s="27">
        <f t="shared" si="2"/>
        <v>36288000</v>
      </c>
      <c r="X38" s="1">
        <v>90</v>
      </c>
      <c r="Y38" s="24" t="s">
        <v>28</v>
      </c>
      <c r="Z38" s="1">
        <v>50001056</v>
      </c>
      <c r="AA38" s="24" t="s">
        <v>50</v>
      </c>
      <c r="AB38" s="24" t="s">
        <v>1</v>
      </c>
      <c r="AC38" s="21" t="s">
        <v>0</v>
      </c>
    </row>
    <row r="39" spans="2:29" x14ac:dyDescent="0.25">
      <c r="B39" s="1">
        <v>2022</v>
      </c>
      <c r="C39" s="1">
        <v>220054</v>
      </c>
      <c r="D39" s="22" t="s">
        <v>104</v>
      </c>
      <c r="E39" s="23" t="s">
        <v>113</v>
      </c>
      <c r="F39" s="1">
        <v>80761963</v>
      </c>
      <c r="G39" s="21" t="s">
        <v>154</v>
      </c>
      <c r="H39" s="24" t="s">
        <v>155</v>
      </c>
      <c r="I39" s="26">
        <v>69780000</v>
      </c>
      <c r="J39" s="26">
        <v>10699600</v>
      </c>
      <c r="K39" s="26">
        <v>80479600</v>
      </c>
      <c r="L39" s="1">
        <v>46</v>
      </c>
      <c r="M39" s="17">
        <v>346</v>
      </c>
      <c r="N39" s="19">
        <v>44573</v>
      </c>
      <c r="O39" s="19" t="s">
        <v>233</v>
      </c>
      <c r="P39" s="19">
        <f t="shared" si="4"/>
        <v>44921</v>
      </c>
      <c r="Q39" s="26">
        <v>69780000</v>
      </c>
      <c r="R39" s="20">
        <f t="shared" si="3"/>
        <v>0.5722543352601156</v>
      </c>
      <c r="S39" s="27">
        <v>38844200</v>
      </c>
      <c r="T39" s="27">
        <f t="shared" si="1"/>
        <v>41635400</v>
      </c>
      <c r="U39" s="18">
        <v>1</v>
      </c>
      <c r="V39" s="27">
        <v>10699600</v>
      </c>
      <c r="W39" s="27">
        <f t="shared" si="2"/>
        <v>80479600</v>
      </c>
      <c r="X39" s="1">
        <v>46</v>
      </c>
      <c r="Y39" s="24" t="s">
        <v>21</v>
      </c>
      <c r="Z39" s="1">
        <v>50001018</v>
      </c>
      <c r="AA39" s="24" t="s">
        <v>29</v>
      </c>
      <c r="AB39" s="24" t="s">
        <v>1</v>
      </c>
      <c r="AC39" s="21" t="s">
        <v>0</v>
      </c>
    </row>
    <row r="40" spans="2:29" x14ac:dyDescent="0.25">
      <c r="B40" s="1">
        <v>2022</v>
      </c>
      <c r="C40" s="18">
        <v>220082</v>
      </c>
      <c r="D40" s="22" t="s">
        <v>103</v>
      </c>
      <c r="E40" s="23" t="s">
        <v>111</v>
      </c>
      <c r="F40" s="1">
        <v>1032442751</v>
      </c>
      <c r="G40" s="21" t="s">
        <v>156</v>
      </c>
      <c r="H40" s="24" t="s">
        <v>157</v>
      </c>
      <c r="I40" s="26">
        <v>39078000</v>
      </c>
      <c r="J40" s="26">
        <v>19539000</v>
      </c>
      <c r="K40" s="26">
        <v>58617000</v>
      </c>
      <c r="L40" s="1">
        <v>90</v>
      </c>
      <c r="M40" s="17">
        <v>270</v>
      </c>
      <c r="N40" s="19">
        <v>44575</v>
      </c>
      <c r="O40" s="19" t="s">
        <v>232</v>
      </c>
      <c r="P40" s="19">
        <f t="shared" si="4"/>
        <v>44848</v>
      </c>
      <c r="Q40" s="26">
        <v>39078000</v>
      </c>
      <c r="R40" s="20">
        <f t="shared" si="3"/>
        <v>0.72222222222222221</v>
      </c>
      <c r="S40" s="27">
        <v>35604400</v>
      </c>
      <c r="T40" s="27">
        <f t="shared" si="1"/>
        <v>23012600</v>
      </c>
      <c r="U40" s="18">
        <v>1</v>
      </c>
      <c r="V40" s="27">
        <v>19539000</v>
      </c>
      <c r="W40" s="27">
        <f t="shared" si="2"/>
        <v>58617000</v>
      </c>
      <c r="X40" s="1">
        <v>90</v>
      </c>
      <c r="Y40" s="24" t="s">
        <v>7</v>
      </c>
      <c r="Z40" s="1">
        <v>50001073</v>
      </c>
      <c r="AA40" s="24" t="s">
        <v>6</v>
      </c>
      <c r="AB40" s="24" t="s">
        <v>1</v>
      </c>
      <c r="AC40" s="21" t="s">
        <v>0</v>
      </c>
    </row>
    <row r="41" spans="2:29" x14ac:dyDescent="0.25">
      <c r="B41" s="1">
        <v>2022</v>
      </c>
      <c r="C41" s="18">
        <v>220083</v>
      </c>
      <c r="D41" s="22" t="s">
        <v>103</v>
      </c>
      <c r="E41" s="23" t="s">
        <v>111</v>
      </c>
      <c r="F41" s="1">
        <v>20830634</v>
      </c>
      <c r="G41" s="21" t="s">
        <v>158</v>
      </c>
      <c r="H41" s="24" t="s">
        <v>157</v>
      </c>
      <c r="I41" s="26">
        <v>39078000</v>
      </c>
      <c r="J41" s="26">
        <v>19539000</v>
      </c>
      <c r="K41" s="26">
        <v>58617000</v>
      </c>
      <c r="L41" s="1">
        <v>90</v>
      </c>
      <c r="M41" s="17">
        <v>270</v>
      </c>
      <c r="N41" s="19">
        <v>44575</v>
      </c>
      <c r="O41" s="19" t="s">
        <v>83</v>
      </c>
      <c r="P41" s="19">
        <f t="shared" si="4"/>
        <v>44850</v>
      </c>
      <c r="Q41" s="26">
        <v>39078000</v>
      </c>
      <c r="R41" s="20">
        <f t="shared" si="3"/>
        <v>0.71481481481481479</v>
      </c>
      <c r="S41" s="27">
        <v>35170200</v>
      </c>
      <c r="T41" s="27">
        <f t="shared" si="1"/>
        <v>23446800</v>
      </c>
      <c r="U41" s="18">
        <v>1</v>
      </c>
      <c r="V41" s="27">
        <v>19539000</v>
      </c>
      <c r="W41" s="27">
        <f t="shared" si="2"/>
        <v>58617000</v>
      </c>
      <c r="X41" s="1">
        <v>90</v>
      </c>
      <c r="Y41" s="24" t="s">
        <v>7</v>
      </c>
      <c r="Z41" s="1">
        <v>50001073</v>
      </c>
      <c r="AA41" s="24" t="s">
        <v>6</v>
      </c>
      <c r="AB41" s="24" t="s">
        <v>1</v>
      </c>
      <c r="AC41" s="21" t="s">
        <v>0</v>
      </c>
    </row>
    <row r="42" spans="2:29" x14ac:dyDescent="0.25">
      <c r="B42" s="1">
        <v>2022</v>
      </c>
      <c r="C42" s="18">
        <v>220084</v>
      </c>
      <c r="D42" s="22" t="s">
        <v>103</v>
      </c>
      <c r="E42" s="23" t="s">
        <v>112</v>
      </c>
      <c r="F42" s="1">
        <v>79043206</v>
      </c>
      <c r="G42" s="21" t="s">
        <v>159</v>
      </c>
      <c r="H42" s="24" t="s">
        <v>157</v>
      </c>
      <c r="I42" s="26">
        <v>39078000</v>
      </c>
      <c r="J42" s="26">
        <v>19539000</v>
      </c>
      <c r="K42" s="26">
        <v>58617000</v>
      </c>
      <c r="L42" s="1">
        <v>90</v>
      </c>
      <c r="M42" s="17">
        <v>270</v>
      </c>
      <c r="N42" s="19">
        <v>44575</v>
      </c>
      <c r="O42" s="19" t="s">
        <v>84</v>
      </c>
      <c r="P42" s="19">
        <f t="shared" si="4"/>
        <v>44851</v>
      </c>
      <c r="Q42" s="26">
        <v>39078000</v>
      </c>
      <c r="R42" s="20">
        <f t="shared" si="3"/>
        <v>0.71111111111111114</v>
      </c>
      <c r="S42" s="27">
        <v>34953100</v>
      </c>
      <c r="T42" s="27">
        <f t="shared" si="1"/>
        <v>23663900</v>
      </c>
      <c r="U42" s="18">
        <v>1</v>
      </c>
      <c r="V42" s="27">
        <v>19539000</v>
      </c>
      <c r="W42" s="27">
        <f t="shared" si="2"/>
        <v>58617000</v>
      </c>
      <c r="X42" s="1">
        <v>90</v>
      </c>
      <c r="Y42" s="24" t="s">
        <v>7</v>
      </c>
      <c r="Z42" s="1">
        <v>50001073</v>
      </c>
      <c r="AA42" s="24" t="s">
        <v>6</v>
      </c>
      <c r="AB42" s="24" t="s">
        <v>1</v>
      </c>
      <c r="AC42" s="21" t="s">
        <v>0</v>
      </c>
    </row>
    <row r="43" spans="2:29" x14ac:dyDescent="0.25">
      <c r="B43" s="1">
        <v>2022</v>
      </c>
      <c r="C43" s="1">
        <v>220086</v>
      </c>
      <c r="D43" s="22" t="s">
        <v>103</v>
      </c>
      <c r="E43" s="23" t="s">
        <v>108</v>
      </c>
      <c r="F43" s="1">
        <v>52480985</v>
      </c>
      <c r="G43" s="21" t="s">
        <v>160</v>
      </c>
      <c r="H43" s="24" t="s">
        <v>161</v>
      </c>
      <c r="I43" s="26">
        <v>36813000</v>
      </c>
      <c r="J43" s="26">
        <v>18406500</v>
      </c>
      <c r="K43" s="26">
        <v>55219500</v>
      </c>
      <c r="L43" s="1">
        <v>105</v>
      </c>
      <c r="M43" s="17">
        <v>315</v>
      </c>
      <c r="N43" s="19">
        <v>44573</v>
      </c>
      <c r="O43" s="19" t="s">
        <v>86</v>
      </c>
      <c r="P43" s="19">
        <f t="shared" si="4"/>
        <v>44894</v>
      </c>
      <c r="Q43" s="26">
        <v>36813000</v>
      </c>
      <c r="R43" s="20">
        <f t="shared" si="3"/>
        <v>0.61587301587301591</v>
      </c>
      <c r="S43" s="27">
        <v>28573900</v>
      </c>
      <c r="T43" s="27">
        <f t="shared" si="1"/>
        <v>26645600</v>
      </c>
      <c r="U43" s="18">
        <v>1</v>
      </c>
      <c r="V43" s="27">
        <v>18406500</v>
      </c>
      <c r="W43" s="27">
        <f t="shared" si="2"/>
        <v>55219500</v>
      </c>
      <c r="X43" s="1">
        <v>105</v>
      </c>
      <c r="Y43" s="24" t="s">
        <v>52</v>
      </c>
      <c r="Z43" s="1">
        <v>50001003</v>
      </c>
      <c r="AA43" s="24" t="s">
        <v>51</v>
      </c>
      <c r="AB43" s="24" t="s">
        <v>1</v>
      </c>
      <c r="AC43" s="24" t="s">
        <v>0</v>
      </c>
    </row>
    <row r="44" spans="2:29" x14ac:dyDescent="0.25">
      <c r="B44" s="1">
        <v>2022</v>
      </c>
      <c r="C44" s="1">
        <v>220142</v>
      </c>
      <c r="D44" s="22" t="s">
        <v>103</v>
      </c>
      <c r="E44" s="23" t="s">
        <v>110</v>
      </c>
      <c r="F44" s="7">
        <v>79285768</v>
      </c>
      <c r="G44" s="24" t="s">
        <v>162</v>
      </c>
      <c r="H44" s="24" t="s">
        <v>157</v>
      </c>
      <c r="I44" s="26">
        <v>47328000</v>
      </c>
      <c r="J44" s="26">
        <v>23664000</v>
      </c>
      <c r="K44" s="26">
        <v>70992000</v>
      </c>
      <c r="L44" s="1">
        <v>90</v>
      </c>
      <c r="M44" s="17">
        <v>270</v>
      </c>
      <c r="N44" s="19">
        <v>44575</v>
      </c>
      <c r="O44" s="19" t="s">
        <v>86</v>
      </c>
      <c r="P44" s="19">
        <f t="shared" si="4"/>
        <v>44849</v>
      </c>
      <c r="Q44" s="26">
        <v>47328000</v>
      </c>
      <c r="R44" s="20">
        <f t="shared" si="3"/>
        <v>0.71851851851851856</v>
      </c>
      <c r="S44" s="27">
        <v>42858133</v>
      </c>
      <c r="T44" s="27">
        <f t="shared" si="1"/>
        <v>28133867</v>
      </c>
      <c r="U44" s="18">
        <v>1</v>
      </c>
      <c r="V44" s="27">
        <v>23664000</v>
      </c>
      <c r="W44" s="27">
        <f t="shared" si="2"/>
        <v>70992000</v>
      </c>
      <c r="X44" s="1">
        <v>90</v>
      </c>
      <c r="Y44" s="24" t="s">
        <v>7</v>
      </c>
      <c r="Z44" s="1">
        <v>50001073</v>
      </c>
      <c r="AA44" s="24" t="s">
        <v>6</v>
      </c>
      <c r="AB44" s="24" t="s">
        <v>1</v>
      </c>
      <c r="AC44" s="21" t="s">
        <v>0</v>
      </c>
    </row>
    <row r="45" spans="2:29" x14ac:dyDescent="0.25">
      <c r="B45" s="1">
        <v>2022</v>
      </c>
      <c r="C45" s="18">
        <v>220143</v>
      </c>
      <c r="D45" s="22" t="s">
        <v>103</v>
      </c>
      <c r="E45" s="23" t="s">
        <v>110</v>
      </c>
      <c r="F45" s="1">
        <v>80778617</v>
      </c>
      <c r="G45" s="21" t="s">
        <v>163</v>
      </c>
      <c r="H45" s="24" t="s">
        <v>48</v>
      </c>
      <c r="I45" s="26">
        <v>47328000</v>
      </c>
      <c r="J45" s="26">
        <v>23664000</v>
      </c>
      <c r="K45" s="26">
        <v>70992000</v>
      </c>
      <c r="L45" s="1">
        <v>90</v>
      </c>
      <c r="M45" s="17">
        <v>270</v>
      </c>
      <c r="N45" s="19">
        <v>44575</v>
      </c>
      <c r="O45" s="19" t="s">
        <v>86</v>
      </c>
      <c r="P45" s="19">
        <f t="shared" si="4"/>
        <v>44849</v>
      </c>
      <c r="Q45" s="26">
        <v>47328000</v>
      </c>
      <c r="R45" s="20">
        <f t="shared" si="3"/>
        <v>0.71851851851851856</v>
      </c>
      <c r="S45" s="27">
        <v>42858133</v>
      </c>
      <c r="T45" s="27">
        <f t="shared" si="1"/>
        <v>28133867</v>
      </c>
      <c r="U45" s="18">
        <v>1</v>
      </c>
      <c r="V45" s="27">
        <v>23664000</v>
      </c>
      <c r="W45" s="27">
        <f t="shared" si="2"/>
        <v>70992000</v>
      </c>
      <c r="X45" s="1">
        <v>90</v>
      </c>
      <c r="Y45" s="24" t="s">
        <v>7</v>
      </c>
      <c r="Z45" s="1">
        <v>50001073</v>
      </c>
      <c r="AA45" s="24" t="s">
        <v>6</v>
      </c>
      <c r="AB45" s="24" t="s">
        <v>1</v>
      </c>
      <c r="AC45" s="21" t="s">
        <v>0</v>
      </c>
    </row>
    <row r="46" spans="2:29" x14ac:dyDescent="0.25">
      <c r="B46" s="1">
        <v>2022</v>
      </c>
      <c r="C46" s="18">
        <v>220144</v>
      </c>
      <c r="D46" s="22" t="s">
        <v>103</v>
      </c>
      <c r="E46" s="23" t="s">
        <v>110</v>
      </c>
      <c r="F46" s="1">
        <v>52047756</v>
      </c>
      <c r="G46" s="21" t="s">
        <v>164</v>
      </c>
      <c r="H46" s="24" t="s">
        <v>165</v>
      </c>
      <c r="I46" s="26">
        <v>47328000</v>
      </c>
      <c r="J46" s="26">
        <v>23664000</v>
      </c>
      <c r="K46" s="26">
        <v>70992000</v>
      </c>
      <c r="L46" s="1">
        <v>90</v>
      </c>
      <c r="M46" s="17">
        <v>270</v>
      </c>
      <c r="N46" s="19">
        <v>44576</v>
      </c>
      <c r="O46" s="19" t="s">
        <v>232</v>
      </c>
      <c r="P46" s="19">
        <f t="shared" si="4"/>
        <v>44848</v>
      </c>
      <c r="Q46" s="26">
        <v>47328000</v>
      </c>
      <c r="R46" s="20">
        <f t="shared" si="3"/>
        <v>0.72222222222222221</v>
      </c>
      <c r="S46" s="27">
        <v>43121067</v>
      </c>
      <c r="T46" s="27">
        <f t="shared" si="1"/>
        <v>27870933</v>
      </c>
      <c r="U46" s="18">
        <v>1</v>
      </c>
      <c r="V46" s="27">
        <v>23664000</v>
      </c>
      <c r="W46" s="27">
        <f t="shared" si="2"/>
        <v>70992000</v>
      </c>
      <c r="X46" s="1">
        <v>90</v>
      </c>
      <c r="Y46" s="24" t="s">
        <v>7</v>
      </c>
      <c r="Z46" s="1">
        <v>50001073</v>
      </c>
      <c r="AA46" s="24" t="s">
        <v>6</v>
      </c>
      <c r="AB46" s="24" t="s">
        <v>1</v>
      </c>
      <c r="AC46" s="21" t="s">
        <v>0</v>
      </c>
    </row>
    <row r="47" spans="2:29" x14ac:dyDescent="0.25">
      <c r="B47" s="1">
        <v>2022</v>
      </c>
      <c r="C47" s="18">
        <v>220145</v>
      </c>
      <c r="D47" s="22" t="s">
        <v>103</v>
      </c>
      <c r="E47" s="23" t="s">
        <v>117</v>
      </c>
      <c r="F47" s="1">
        <v>79615371</v>
      </c>
      <c r="G47" s="21" t="s">
        <v>166</v>
      </c>
      <c r="H47" s="24" t="s">
        <v>48</v>
      </c>
      <c r="I47" s="26">
        <v>47328000</v>
      </c>
      <c r="J47" s="26">
        <v>23664000</v>
      </c>
      <c r="K47" s="26">
        <v>70992000</v>
      </c>
      <c r="L47" s="1">
        <v>90</v>
      </c>
      <c r="M47" s="17">
        <v>270</v>
      </c>
      <c r="N47" s="19">
        <v>44575</v>
      </c>
      <c r="O47" s="19" t="s">
        <v>86</v>
      </c>
      <c r="P47" s="19">
        <f t="shared" si="4"/>
        <v>44849</v>
      </c>
      <c r="Q47" s="26">
        <v>47328000</v>
      </c>
      <c r="R47" s="20">
        <f t="shared" si="3"/>
        <v>0.71851851851851856</v>
      </c>
      <c r="S47" s="27">
        <v>42858133</v>
      </c>
      <c r="T47" s="27">
        <f t="shared" si="1"/>
        <v>28133867</v>
      </c>
      <c r="U47" s="18">
        <v>1</v>
      </c>
      <c r="V47" s="27">
        <v>23664000</v>
      </c>
      <c r="W47" s="27">
        <f t="shared" si="2"/>
        <v>70992000</v>
      </c>
      <c r="X47" s="1">
        <v>90</v>
      </c>
      <c r="Y47" s="24" t="s">
        <v>7</v>
      </c>
      <c r="Z47" s="1">
        <v>50001073</v>
      </c>
      <c r="AA47" s="24" t="s">
        <v>6</v>
      </c>
      <c r="AB47" s="24" t="s">
        <v>1</v>
      </c>
      <c r="AC47" s="21" t="s">
        <v>0</v>
      </c>
    </row>
    <row r="48" spans="2:29" x14ac:dyDescent="0.25">
      <c r="B48" s="1">
        <v>2022</v>
      </c>
      <c r="C48" s="18">
        <v>220177</v>
      </c>
      <c r="D48" s="22" t="s">
        <v>103</v>
      </c>
      <c r="E48" s="23" t="s">
        <v>110</v>
      </c>
      <c r="F48" s="1">
        <v>1110457483</v>
      </c>
      <c r="G48" s="21" t="s">
        <v>167</v>
      </c>
      <c r="H48" s="24" t="s">
        <v>48</v>
      </c>
      <c r="I48" s="26">
        <v>47328000</v>
      </c>
      <c r="J48" s="26">
        <v>23664000</v>
      </c>
      <c r="K48" s="26">
        <v>70992000</v>
      </c>
      <c r="L48" s="1">
        <v>90</v>
      </c>
      <c r="M48" s="17">
        <v>270</v>
      </c>
      <c r="N48" s="19">
        <v>44579</v>
      </c>
      <c r="O48" s="19" t="s">
        <v>98</v>
      </c>
      <c r="P48" s="19">
        <f t="shared" si="4"/>
        <v>44852</v>
      </c>
      <c r="Q48" s="26">
        <v>47328000</v>
      </c>
      <c r="R48" s="20">
        <f t="shared" si="3"/>
        <v>0.70740740740740737</v>
      </c>
      <c r="S48" s="27">
        <v>42069333</v>
      </c>
      <c r="T48" s="27">
        <f t="shared" si="1"/>
        <v>28922667</v>
      </c>
      <c r="U48" s="18">
        <v>1</v>
      </c>
      <c r="V48" s="27">
        <v>23664000</v>
      </c>
      <c r="W48" s="27">
        <f t="shared" si="2"/>
        <v>70992000</v>
      </c>
      <c r="X48" s="1">
        <v>90</v>
      </c>
      <c r="Y48" s="24" t="s">
        <v>7</v>
      </c>
      <c r="Z48" s="1">
        <v>50001073</v>
      </c>
      <c r="AA48" s="24" t="s">
        <v>6</v>
      </c>
      <c r="AB48" s="24" t="s">
        <v>1</v>
      </c>
      <c r="AC48" s="21" t="s">
        <v>0</v>
      </c>
    </row>
    <row r="49" spans="2:29" x14ac:dyDescent="0.25">
      <c r="B49" s="1">
        <v>2022</v>
      </c>
      <c r="C49" s="18">
        <v>220197</v>
      </c>
      <c r="D49" s="22" t="s">
        <v>103</v>
      </c>
      <c r="E49" s="23" t="s">
        <v>116</v>
      </c>
      <c r="F49" s="1">
        <v>51858306</v>
      </c>
      <c r="G49" s="21" t="s">
        <v>168</v>
      </c>
      <c r="H49" s="24" t="s">
        <v>26</v>
      </c>
      <c r="I49" s="26">
        <v>11166000</v>
      </c>
      <c r="J49" s="26">
        <v>5583000</v>
      </c>
      <c r="K49" s="26">
        <v>16749000</v>
      </c>
      <c r="L49" s="1">
        <v>90</v>
      </c>
      <c r="M49" s="17">
        <v>270</v>
      </c>
      <c r="N49" s="19">
        <v>44581</v>
      </c>
      <c r="O49" s="19" t="s">
        <v>90</v>
      </c>
      <c r="P49" s="19">
        <v>44861</v>
      </c>
      <c r="Q49" s="26">
        <v>11166000</v>
      </c>
      <c r="R49" s="20">
        <f t="shared" si="3"/>
        <v>0.68518518518518523</v>
      </c>
      <c r="S49" s="27">
        <v>9553133</v>
      </c>
      <c r="T49" s="27">
        <f t="shared" si="1"/>
        <v>7195867</v>
      </c>
      <c r="U49" s="18">
        <v>1</v>
      </c>
      <c r="V49" s="27">
        <v>5583000</v>
      </c>
      <c r="W49" s="27">
        <f t="shared" si="2"/>
        <v>16749000</v>
      </c>
      <c r="X49" s="1">
        <v>90</v>
      </c>
      <c r="Y49" s="24" t="s">
        <v>28</v>
      </c>
      <c r="Z49" s="1">
        <v>50001055</v>
      </c>
      <c r="AA49" s="24" t="s">
        <v>27</v>
      </c>
      <c r="AB49" s="24" t="s">
        <v>1</v>
      </c>
      <c r="AC49" s="21" t="s">
        <v>18</v>
      </c>
    </row>
    <row r="50" spans="2:29" x14ac:dyDescent="0.25">
      <c r="B50" s="1">
        <v>2022</v>
      </c>
      <c r="C50" s="18">
        <v>220198</v>
      </c>
      <c r="D50" s="22" t="s">
        <v>103</v>
      </c>
      <c r="E50" s="23" t="s">
        <v>116</v>
      </c>
      <c r="F50" s="1">
        <v>49769180</v>
      </c>
      <c r="G50" s="21" t="s">
        <v>25</v>
      </c>
      <c r="H50" s="24" t="s">
        <v>26</v>
      </c>
      <c r="I50" s="26">
        <v>11166000</v>
      </c>
      <c r="J50" s="26">
        <v>5583000</v>
      </c>
      <c r="K50" s="26">
        <v>16749000</v>
      </c>
      <c r="L50" s="1">
        <v>90</v>
      </c>
      <c r="M50" s="17">
        <v>270</v>
      </c>
      <c r="N50" s="19">
        <v>44582</v>
      </c>
      <c r="O50" s="19" t="s">
        <v>90</v>
      </c>
      <c r="P50" s="19">
        <f t="shared" si="4"/>
        <v>44858</v>
      </c>
      <c r="Q50" s="26">
        <v>11166000</v>
      </c>
      <c r="R50" s="20">
        <f t="shared" si="3"/>
        <v>0.68518518518518523</v>
      </c>
      <c r="S50" s="27">
        <v>9553133</v>
      </c>
      <c r="T50" s="27">
        <f t="shared" si="1"/>
        <v>7195867</v>
      </c>
      <c r="U50" s="18">
        <v>1</v>
      </c>
      <c r="V50" s="27">
        <v>5583000</v>
      </c>
      <c r="W50" s="27">
        <f t="shared" si="2"/>
        <v>16749000</v>
      </c>
      <c r="X50" s="1">
        <v>90</v>
      </c>
      <c r="Y50" s="24" t="s">
        <v>28</v>
      </c>
      <c r="Z50" s="1">
        <v>50001055</v>
      </c>
      <c r="AA50" s="24" t="s">
        <v>27</v>
      </c>
      <c r="AB50" s="24" t="s">
        <v>1</v>
      </c>
      <c r="AC50" s="21" t="s">
        <v>18</v>
      </c>
    </row>
    <row r="51" spans="2:29" x14ac:dyDescent="0.25">
      <c r="B51" s="1">
        <v>2022</v>
      </c>
      <c r="C51" s="18">
        <v>220199</v>
      </c>
      <c r="D51" s="22" t="s">
        <v>103</v>
      </c>
      <c r="E51" s="23" t="s">
        <v>109</v>
      </c>
      <c r="F51" s="1">
        <v>80824689</v>
      </c>
      <c r="G51" s="21" t="s">
        <v>169</v>
      </c>
      <c r="H51" s="24" t="s">
        <v>26</v>
      </c>
      <c r="I51" s="26">
        <v>11166000</v>
      </c>
      <c r="J51" s="26">
        <v>5583000</v>
      </c>
      <c r="K51" s="26">
        <v>16749000</v>
      </c>
      <c r="L51" s="1">
        <v>90</v>
      </c>
      <c r="M51" s="17">
        <v>270</v>
      </c>
      <c r="N51" s="19">
        <v>44581</v>
      </c>
      <c r="O51" s="19" t="s">
        <v>89</v>
      </c>
      <c r="P51" s="19">
        <f t="shared" si="4"/>
        <v>44857</v>
      </c>
      <c r="Q51" s="26">
        <v>11166000</v>
      </c>
      <c r="R51" s="20">
        <f t="shared" si="3"/>
        <v>0.68888888888888888</v>
      </c>
      <c r="S51" s="27">
        <v>9615166</v>
      </c>
      <c r="T51" s="27">
        <f t="shared" si="1"/>
        <v>7133834</v>
      </c>
      <c r="U51" s="18">
        <v>1</v>
      </c>
      <c r="V51" s="27">
        <v>5583000</v>
      </c>
      <c r="W51" s="27">
        <f t="shared" si="2"/>
        <v>16749000</v>
      </c>
      <c r="X51" s="1">
        <v>90</v>
      </c>
      <c r="Y51" s="24" t="s">
        <v>28</v>
      </c>
      <c r="Z51" s="1">
        <v>50001055</v>
      </c>
      <c r="AA51" s="24" t="s">
        <v>27</v>
      </c>
      <c r="AB51" s="24" t="s">
        <v>1</v>
      </c>
      <c r="AC51" s="21" t="s">
        <v>18</v>
      </c>
    </row>
    <row r="52" spans="2:29" x14ac:dyDescent="0.25">
      <c r="B52" s="1">
        <v>2022</v>
      </c>
      <c r="C52" s="18">
        <v>220200</v>
      </c>
      <c r="D52" s="22" t="s">
        <v>103</v>
      </c>
      <c r="E52" s="23" t="s">
        <v>116</v>
      </c>
      <c r="F52" s="1">
        <v>1032375619</v>
      </c>
      <c r="G52" s="21" t="s">
        <v>170</v>
      </c>
      <c r="H52" s="24" t="s">
        <v>26</v>
      </c>
      <c r="I52" s="26">
        <v>11166000</v>
      </c>
      <c r="J52" s="26">
        <v>5583000</v>
      </c>
      <c r="K52" s="26">
        <v>16749000</v>
      </c>
      <c r="L52" s="1">
        <v>90</v>
      </c>
      <c r="M52" s="17">
        <v>270</v>
      </c>
      <c r="N52" s="19">
        <v>44581</v>
      </c>
      <c r="O52" s="19" t="s">
        <v>88</v>
      </c>
      <c r="P52" s="19">
        <f t="shared" si="4"/>
        <v>44859</v>
      </c>
      <c r="Q52" s="26">
        <v>11166000</v>
      </c>
      <c r="R52" s="20">
        <f t="shared" si="3"/>
        <v>0.68148148148148147</v>
      </c>
      <c r="S52" s="27">
        <v>9491100</v>
      </c>
      <c r="T52" s="27">
        <f t="shared" si="1"/>
        <v>7257900</v>
      </c>
      <c r="U52" s="18">
        <v>1</v>
      </c>
      <c r="V52" s="27">
        <v>5583000</v>
      </c>
      <c r="W52" s="27">
        <f t="shared" si="2"/>
        <v>16749000</v>
      </c>
      <c r="X52" s="1">
        <v>90</v>
      </c>
      <c r="Y52" s="24" t="s">
        <v>28</v>
      </c>
      <c r="Z52" s="1">
        <v>50001055</v>
      </c>
      <c r="AA52" s="24" t="s">
        <v>27</v>
      </c>
      <c r="AB52" s="24" t="s">
        <v>1</v>
      </c>
      <c r="AC52" s="21" t="s">
        <v>18</v>
      </c>
    </row>
    <row r="53" spans="2:29" x14ac:dyDescent="0.25">
      <c r="B53" s="1">
        <v>2022</v>
      </c>
      <c r="C53" s="18">
        <v>220205</v>
      </c>
      <c r="D53" s="22" t="s">
        <v>103</v>
      </c>
      <c r="E53" s="23" t="s">
        <v>117</v>
      </c>
      <c r="F53" s="1">
        <v>81717282</v>
      </c>
      <c r="G53" s="21" t="s">
        <v>171</v>
      </c>
      <c r="H53" s="24" t="s">
        <v>48</v>
      </c>
      <c r="I53" s="26">
        <v>47328000</v>
      </c>
      <c r="J53" s="26">
        <v>23664000</v>
      </c>
      <c r="K53" s="26">
        <v>70992000</v>
      </c>
      <c r="L53" s="1">
        <v>90</v>
      </c>
      <c r="M53" s="17">
        <v>270</v>
      </c>
      <c r="N53" s="19">
        <v>44580</v>
      </c>
      <c r="O53" s="19" t="s">
        <v>84</v>
      </c>
      <c r="P53" s="19">
        <f t="shared" si="4"/>
        <v>44851</v>
      </c>
      <c r="Q53" s="26">
        <v>47328000</v>
      </c>
      <c r="R53" s="20">
        <f t="shared" si="3"/>
        <v>0.71111111111111114</v>
      </c>
      <c r="S53" s="27">
        <v>34444267</v>
      </c>
      <c r="T53" s="27">
        <f t="shared" si="1"/>
        <v>36547733</v>
      </c>
      <c r="U53" s="18">
        <v>1</v>
      </c>
      <c r="V53" s="27">
        <v>23664000</v>
      </c>
      <c r="W53" s="27">
        <f t="shared" si="2"/>
        <v>70992000</v>
      </c>
      <c r="X53" s="1">
        <v>90</v>
      </c>
      <c r="Y53" s="24" t="s">
        <v>7</v>
      </c>
      <c r="Z53" s="1">
        <v>50001073</v>
      </c>
      <c r="AA53" s="24" t="s">
        <v>6</v>
      </c>
      <c r="AB53" s="24" t="s">
        <v>1</v>
      </c>
      <c r="AC53" s="21" t="s">
        <v>0</v>
      </c>
    </row>
    <row r="54" spans="2:29" x14ac:dyDescent="0.25">
      <c r="B54" s="1">
        <v>2022</v>
      </c>
      <c r="C54" s="18">
        <v>220206</v>
      </c>
      <c r="D54" s="22" t="s">
        <v>103</v>
      </c>
      <c r="E54" s="23" t="s">
        <v>117</v>
      </c>
      <c r="F54" s="1">
        <v>50937353</v>
      </c>
      <c r="G54" s="21" t="s">
        <v>47</v>
      </c>
      <c r="H54" s="24" t="s">
        <v>48</v>
      </c>
      <c r="I54" s="26">
        <v>47328000</v>
      </c>
      <c r="J54" s="26">
        <v>23664000</v>
      </c>
      <c r="K54" s="26">
        <v>70992000</v>
      </c>
      <c r="L54" s="1">
        <v>90</v>
      </c>
      <c r="M54" s="17">
        <v>270</v>
      </c>
      <c r="N54" s="19">
        <v>44580</v>
      </c>
      <c r="O54" s="19" t="s">
        <v>84</v>
      </c>
      <c r="P54" s="19">
        <f t="shared" si="4"/>
        <v>44851</v>
      </c>
      <c r="Q54" s="26">
        <v>47328000</v>
      </c>
      <c r="R54" s="20">
        <f t="shared" si="3"/>
        <v>0.71111111111111114</v>
      </c>
      <c r="S54" s="27">
        <v>41806401</v>
      </c>
      <c r="T54" s="27">
        <f t="shared" si="1"/>
        <v>29185599</v>
      </c>
      <c r="U54" s="18">
        <v>1</v>
      </c>
      <c r="V54" s="27">
        <v>23664000</v>
      </c>
      <c r="W54" s="27">
        <f t="shared" si="2"/>
        <v>70992000</v>
      </c>
      <c r="X54" s="1">
        <v>90</v>
      </c>
      <c r="Y54" s="24" t="s">
        <v>7</v>
      </c>
      <c r="Z54" s="1">
        <v>50001073</v>
      </c>
      <c r="AA54" s="24" t="s">
        <v>6</v>
      </c>
      <c r="AB54" s="24" t="s">
        <v>1</v>
      </c>
      <c r="AC54" s="21" t="s">
        <v>0</v>
      </c>
    </row>
    <row r="55" spans="2:29" x14ac:dyDescent="0.25">
      <c r="B55" s="1">
        <v>2022</v>
      </c>
      <c r="C55" s="18">
        <v>220207</v>
      </c>
      <c r="D55" s="22" t="s">
        <v>103</v>
      </c>
      <c r="E55" s="23" t="s">
        <v>110</v>
      </c>
      <c r="F55" s="1">
        <v>39753021</v>
      </c>
      <c r="G55" s="21" t="s">
        <v>172</v>
      </c>
      <c r="H55" s="24" t="s">
        <v>48</v>
      </c>
      <c r="I55" s="26">
        <v>47328000</v>
      </c>
      <c r="J55" s="26">
        <v>23664000</v>
      </c>
      <c r="K55" s="26">
        <v>70992000</v>
      </c>
      <c r="L55" s="1">
        <v>90</v>
      </c>
      <c r="M55" s="17">
        <v>270</v>
      </c>
      <c r="N55" s="19">
        <v>44580</v>
      </c>
      <c r="O55" s="19" t="s">
        <v>84</v>
      </c>
      <c r="P55" s="19">
        <f t="shared" si="4"/>
        <v>44851</v>
      </c>
      <c r="Q55" s="26">
        <v>47328000</v>
      </c>
      <c r="R55" s="20">
        <f t="shared" si="3"/>
        <v>0.71111111111111114</v>
      </c>
      <c r="S55" s="27">
        <v>34444267</v>
      </c>
      <c r="T55" s="27">
        <f t="shared" si="1"/>
        <v>36547733</v>
      </c>
      <c r="U55" s="18">
        <v>1</v>
      </c>
      <c r="V55" s="27">
        <v>23664000</v>
      </c>
      <c r="W55" s="27">
        <f t="shared" si="2"/>
        <v>70992000</v>
      </c>
      <c r="X55" s="1">
        <v>90</v>
      </c>
      <c r="Y55" s="24" t="s">
        <v>7</v>
      </c>
      <c r="Z55" s="1">
        <v>50001073</v>
      </c>
      <c r="AA55" s="24" t="s">
        <v>6</v>
      </c>
      <c r="AB55" s="24" t="s">
        <v>1</v>
      </c>
      <c r="AC55" s="21" t="s">
        <v>0</v>
      </c>
    </row>
    <row r="56" spans="2:29" x14ac:dyDescent="0.25">
      <c r="B56" s="1">
        <v>2022</v>
      </c>
      <c r="C56" s="18">
        <v>220208</v>
      </c>
      <c r="D56" s="22" t="s">
        <v>103</v>
      </c>
      <c r="E56" s="23" t="s">
        <v>110</v>
      </c>
      <c r="F56" s="1">
        <v>80190351</v>
      </c>
      <c r="G56" s="21" t="s">
        <v>173</v>
      </c>
      <c r="H56" s="24" t="s">
        <v>48</v>
      </c>
      <c r="I56" s="26">
        <v>47328000</v>
      </c>
      <c r="J56" s="26">
        <v>23664000</v>
      </c>
      <c r="K56" s="26">
        <v>70992000</v>
      </c>
      <c r="L56" s="1">
        <v>90</v>
      </c>
      <c r="M56" s="17">
        <v>270</v>
      </c>
      <c r="N56" s="19">
        <v>44580</v>
      </c>
      <c r="O56" s="19" t="s">
        <v>84</v>
      </c>
      <c r="P56" s="19">
        <f t="shared" si="4"/>
        <v>44851</v>
      </c>
      <c r="Q56" s="26">
        <v>47328000</v>
      </c>
      <c r="R56" s="20">
        <f t="shared" si="3"/>
        <v>0.71111111111111114</v>
      </c>
      <c r="S56" s="27">
        <v>42332267</v>
      </c>
      <c r="T56" s="27">
        <f t="shared" si="1"/>
        <v>28659733</v>
      </c>
      <c r="U56" s="18">
        <v>1</v>
      </c>
      <c r="V56" s="27">
        <v>23664000</v>
      </c>
      <c r="W56" s="27">
        <f t="shared" si="2"/>
        <v>70992000</v>
      </c>
      <c r="X56" s="1">
        <v>90</v>
      </c>
      <c r="Y56" s="24" t="s">
        <v>7</v>
      </c>
      <c r="Z56" s="1">
        <v>50001073</v>
      </c>
      <c r="AA56" s="24" t="s">
        <v>6</v>
      </c>
      <c r="AB56" s="24" t="s">
        <v>1</v>
      </c>
      <c r="AC56" s="21" t="s">
        <v>0</v>
      </c>
    </row>
    <row r="57" spans="2:29" x14ac:dyDescent="0.25">
      <c r="B57" s="1">
        <v>2022</v>
      </c>
      <c r="C57" s="18">
        <v>220216</v>
      </c>
      <c r="D57" s="22" t="s">
        <v>103</v>
      </c>
      <c r="E57" s="23" t="s">
        <v>118</v>
      </c>
      <c r="F57" s="1">
        <v>1030566525</v>
      </c>
      <c r="G57" s="21" t="s">
        <v>174</v>
      </c>
      <c r="H57" s="24" t="s">
        <v>175</v>
      </c>
      <c r="I57" s="26">
        <v>23886000</v>
      </c>
      <c r="J57" s="26">
        <v>11943000</v>
      </c>
      <c r="K57" s="26">
        <v>35829000</v>
      </c>
      <c r="L57" s="1">
        <v>90</v>
      </c>
      <c r="M57" s="17">
        <v>270</v>
      </c>
      <c r="N57" s="19">
        <v>44580</v>
      </c>
      <c r="O57" s="19" t="s">
        <v>84</v>
      </c>
      <c r="P57" s="19">
        <f t="shared" si="4"/>
        <v>44851</v>
      </c>
      <c r="Q57" s="26">
        <v>23886000</v>
      </c>
      <c r="R57" s="20">
        <f t="shared" si="3"/>
        <v>0.71111111111111114</v>
      </c>
      <c r="S57" s="27">
        <v>21364700</v>
      </c>
      <c r="T57" s="27">
        <f t="shared" si="1"/>
        <v>14464300</v>
      </c>
      <c r="U57" s="18">
        <v>1</v>
      </c>
      <c r="V57" s="27">
        <v>11943000</v>
      </c>
      <c r="W57" s="27">
        <f t="shared" si="2"/>
        <v>35829000</v>
      </c>
      <c r="X57" s="1">
        <v>90</v>
      </c>
      <c r="Y57" s="24" t="s">
        <v>7</v>
      </c>
      <c r="Z57" s="1">
        <v>50001073</v>
      </c>
      <c r="AA57" s="24" t="s">
        <v>6</v>
      </c>
      <c r="AB57" s="24" t="s">
        <v>1</v>
      </c>
      <c r="AC57" s="21" t="s">
        <v>0</v>
      </c>
    </row>
    <row r="58" spans="2:29" x14ac:dyDescent="0.25">
      <c r="B58" s="1">
        <v>2022</v>
      </c>
      <c r="C58" s="18">
        <v>220217</v>
      </c>
      <c r="D58" s="22" t="s">
        <v>103</v>
      </c>
      <c r="E58" s="23" t="s">
        <v>112</v>
      </c>
      <c r="F58" s="1">
        <v>52837530</v>
      </c>
      <c r="G58" s="21" t="s">
        <v>176</v>
      </c>
      <c r="H58" s="24" t="s">
        <v>177</v>
      </c>
      <c r="I58" s="26">
        <v>33960000</v>
      </c>
      <c r="J58" s="26">
        <v>16980000</v>
      </c>
      <c r="K58" s="26">
        <v>50940000</v>
      </c>
      <c r="L58" s="1">
        <v>90</v>
      </c>
      <c r="M58" s="17">
        <v>270</v>
      </c>
      <c r="N58" s="19">
        <v>44580</v>
      </c>
      <c r="O58" s="19" t="s">
        <v>89</v>
      </c>
      <c r="P58" s="19">
        <v>44859</v>
      </c>
      <c r="Q58" s="26">
        <v>33960000</v>
      </c>
      <c r="R58" s="20">
        <f t="shared" si="3"/>
        <v>0.68888888888888888</v>
      </c>
      <c r="S58" s="27">
        <v>29243333</v>
      </c>
      <c r="T58" s="27">
        <f t="shared" si="1"/>
        <v>21696667</v>
      </c>
      <c r="U58" s="18">
        <v>1</v>
      </c>
      <c r="V58" s="27">
        <v>16980000</v>
      </c>
      <c r="W58" s="27">
        <f t="shared" si="2"/>
        <v>50940000</v>
      </c>
      <c r="X58" s="1">
        <v>90</v>
      </c>
      <c r="Y58" s="24" t="s">
        <v>7</v>
      </c>
      <c r="Z58" s="1">
        <v>50001073</v>
      </c>
      <c r="AA58" s="24" t="s">
        <v>6</v>
      </c>
      <c r="AB58" s="24" t="s">
        <v>1</v>
      </c>
      <c r="AC58" s="21" t="s">
        <v>0</v>
      </c>
    </row>
    <row r="59" spans="2:29" x14ac:dyDescent="0.25">
      <c r="B59" s="1">
        <v>2022</v>
      </c>
      <c r="C59" s="18">
        <v>220220</v>
      </c>
      <c r="D59" s="22" t="s">
        <v>103</v>
      </c>
      <c r="E59" s="23" t="s">
        <v>109</v>
      </c>
      <c r="F59" s="1">
        <v>52747205</v>
      </c>
      <c r="G59" s="21" t="s">
        <v>178</v>
      </c>
      <c r="H59" s="24" t="s">
        <v>26</v>
      </c>
      <c r="I59" s="26">
        <v>11166000</v>
      </c>
      <c r="J59" s="26">
        <v>5583000</v>
      </c>
      <c r="K59" s="26">
        <v>16749000</v>
      </c>
      <c r="L59" s="1">
        <v>90</v>
      </c>
      <c r="M59" s="17">
        <v>270</v>
      </c>
      <c r="N59" s="19">
        <v>44581</v>
      </c>
      <c r="O59" s="19" t="s">
        <v>89</v>
      </c>
      <c r="P59" s="19">
        <v>44860</v>
      </c>
      <c r="Q59" s="26">
        <v>11166000</v>
      </c>
      <c r="R59" s="20">
        <f t="shared" si="3"/>
        <v>0.68888888888888888</v>
      </c>
      <c r="S59" s="27">
        <v>9615167</v>
      </c>
      <c r="T59" s="27">
        <f t="shared" si="1"/>
        <v>7133833</v>
      </c>
      <c r="U59" s="18">
        <v>1</v>
      </c>
      <c r="V59" s="27">
        <v>5583000</v>
      </c>
      <c r="W59" s="27">
        <f t="shared" si="2"/>
        <v>16749000</v>
      </c>
      <c r="X59" s="1">
        <v>90</v>
      </c>
      <c r="Y59" s="24" t="s">
        <v>28</v>
      </c>
      <c r="Z59" s="1">
        <v>50001055</v>
      </c>
      <c r="AA59" s="24" t="s">
        <v>27</v>
      </c>
      <c r="AB59" s="24" t="s">
        <v>1</v>
      </c>
      <c r="AC59" s="21" t="s">
        <v>18</v>
      </c>
    </row>
    <row r="60" spans="2:29" x14ac:dyDescent="0.25">
      <c r="B60" s="1">
        <v>2022</v>
      </c>
      <c r="C60" s="18">
        <v>220248</v>
      </c>
      <c r="D60" s="22" t="s">
        <v>103</v>
      </c>
      <c r="E60" s="23" t="s">
        <v>109</v>
      </c>
      <c r="F60" s="1">
        <v>52353515</v>
      </c>
      <c r="G60" s="21" t="s">
        <v>179</v>
      </c>
      <c r="H60" s="24" t="s">
        <v>48</v>
      </c>
      <c r="I60" s="26">
        <v>47328000</v>
      </c>
      <c r="J60" s="26">
        <v>23664000</v>
      </c>
      <c r="K60" s="26">
        <v>70992000</v>
      </c>
      <c r="L60" s="1">
        <v>90</v>
      </c>
      <c r="M60" s="17">
        <v>270</v>
      </c>
      <c r="N60" s="19">
        <v>44582</v>
      </c>
      <c r="O60" s="19" t="s">
        <v>87</v>
      </c>
      <c r="P60" s="19">
        <v>44859</v>
      </c>
      <c r="Q60" s="26">
        <v>47328000</v>
      </c>
      <c r="R60" s="20">
        <f t="shared" si="3"/>
        <v>0.6962962962962963</v>
      </c>
      <c r="S60" s="27">
        <v>35496000</v>
      </c>
      <c r="T60" s="27">
        <f t="shared" si="1"/>
        <v>35496000</v>
      </c>
      <c r="U60" s="18">
        <v>1</v>
      </c>
      <c r="V60" s="27">
        <v>23664000</v>
      </c>
      <c r="W60" s="27">
        <f t="shared" si="2"/>
        <v>70992000</v>
      </c>
      <c r="X60" s="1">
        <v>90</v>
      </c>
      <c r="Y60" s="24" t="s">
        <v>7</v>
      </c>
      <c r="Z60" s="1">
        <v>50001073</v>
      </c>
      <c r="AA60" s="24" t="s">
        <v>6</v>
      </c>
      <c r="AB60" s="24" t="s">
        <v>1</v>
      </c>
      <c r="AC60" s="21" t="s">
        <v>0</v>
      </c>
    </row>
    <row r="61" spans="2:29" x14ac:dyDescent="0.25">
      <c r="B61" s="1">
        <v>2022</v>
      </c>
      <c r="C61" s="18">
        <v>220288</v>
      </c>
      <c r="D61" s="22" t="s">
        <v>103</v>
      </c>
      <c r="E61" s="23" t="s">
        <v>107</v>
      </c>
      <c r="F61" s="1">
        <v>52222670</v>
      </c>
      <c r="G61" s="21" t="s">
        <v>180</v>
      </c>
      <c r="H61" s="24" t="s">
        <v>181</v>
      </c>
      <c r="I61" s="26">
        <v>40938000</v>
      </c>
      <c r="J61" s="26">
        <v>10234500</v>
      </c>
      <c r="K61" s="26">
        <v>51172500</v>
      </c>
      <c r="L61" s="1">
        <v>45</v>
      </c>
      <c r="M61" s="17">
        <v>225</v>
      </c>
      <c r="N61" s="19">
        <v>44586</v>
      </c>
      <c r="O61" s="19" t="s">
        <v>85</v>
      </c>
      <c r="P61" s="19">
        <v>44819</v>
      </c>
      <c r="Q61" s="26">
        <v>40938000</v>
      </c>
      <c r="R61" s="20">
        <f t="shared" si="3"/>
        <v>0.8</v>
      </c>
      <c r="S61" s="27">
        <v>27292000</v>
      </c>
      <c r="T61" s="27">
        <f t="shared" si="1"/>
        <v>23880500</v>
      </c>
      <c r="U61" s="18">
        <v>1</v>
      </c>
      <c r="V61" s="27">
        <v>10234500</v>
      </c>
      <c r="W61" s="27">
        <f t="shared" si="2"/>
        <v>51172500</v>
      </c>
      <c r="X61" s="1">
        <v>45</v>
      </c>
      <c r="Y61" s="24" t="s">
        <v>3</v>
      </c>
      <c r="Z61" s="1">
        <v>50001077</v>
      </c>
      <c r="AA61" s="24" t="s">
        <v>2</v>
      </c>
      <c r="AB61" s="24" t="s">
        <v>1</v>
      </c>
      <c r="AC61" s="21" t="s">
        <v>0</v>
      </c>
    </row>
    <row r="62" spans="2:29" x14ac:dyDescent="0.25">
      <c r="B62" s="1">
        <v>2022</v>
      </c>
      <c r="C62" s="18">
        <v>220293</v>
      </c>
      <c r="D62" s="22" t="s">
        <v>103</v>
      </c>
      <c r="E62" s="23" t="s">
        <v>108</v>
      </c>
      <c r="F62" s="1">
        <v>7188457</v>
      </c>
      <c r="G62" s="21" t="s">
        <v>182</v>
      </c>
      <c r="H62" s="24" t="s">
        <v>48</v>
      </c>
      <c r="I62" s="26">
        <v>47328000</v>
      </c>
      <c r="J62" s="26">
        <v>23664000</v>
      </c>
      <c r="K62" s="26">
        <v>70992000</v>
      </c>
      <c r="L62" s="1">
        <v>90</v>
      </c>
      <c r="M62" s="17">
        <v>270</v>
      </c>
      <c r="N62" s="19">
        <v>44587</v>
      </c>
      <c r="O62" s="19" t="s">
        <v>90</v>
      </c>
      <c r="P62" s="19">
        <f t="shared" si="4"/>
        <v>44858</v>
      </c>
      <c r="Q62" s="26">
        <v>47328000</v>
      </c>
      <c r="R62" s="20">
        <f t="shared" si="3"/>
        <v>0.68518518518518523</v>
      </c>
      <c r="S62" s="27">
        <v>40491733</v>
      </c>
      <c r="T62" s="27">
        <f t="shared" si="1"/>
        <v>30500267</v>
      </c>
      <c r="U62" s="18">
        <v>1</v>
      </c>
      <c r="V62" s="27">
        <v>23664000</v>
      </c>
      <c r="W62" s="27">
        <f t="shared" si="2"/>
        <v>70992000</v>
      </c>
      <c r="X62" s="1">
        <v>90</v>
      </c>
      <c r="Y62" s="24" t="s">
        <v>7</v>
      </c>
      <c r="Z62" s="1">
        <v>50001073</v>
      </c>
      <c r="AA62" s="24" t="s">
        <v>6</v>
      </c>
      <c r="AB62" s="24" t="s">
        <v>1</v>
      </c>
      <c r="AC62" s="21" t="s">
        <v>0</v>
      </c>
    </row>
    <row r="63" spans="2:29" x14ac:dyDescent="0.25">
      <c r="B63" s="1">
        <v>2022</v>
      </c>
      <c r="C63" s="18">
        <v>220294</v>
      </c>
      <c r="D63" s="22" t="s">
        <v>103</v>
      </c>
      <c r="E63" s="23" t="s">
        <v>115</v>
      </c>
      <c r="F63" s="1">
        <v>79865384</v>
      </c>
      <c r="G63" s="21" t="s">
        <v>183</v>
      </c>
      <c r="H63" s="24" t="s">
        <v>44</v>
      </c>
      <c r="I63" s="26">
        <v>24192000</v>
      </c>
      <c r="J63" s="26">
        <v>12096000</v>
      </c>
      <c r="K63" s="26">
        <v>36288000</v>
      </c>
      <c r="L63" s="1">
        <v>90</v>
      </c>
      <c r="M63" s="17">
        <v>270</v>
      </c>
      <c r="N63" s="19">
        <v>44587</v>
      </c>
      <c r="O63" s="19" t="s">
        <v>85</v>
      </c>
      <c r="P63" s="19">
        <f t="shared" si="4"/>
        <v>44863</v>
      </c>
      <c r="Q63" s="26">
        <v>24192000</v>
      </c>
      <c r="R63" s="20">
        <f t="shared" si="3"/>
        <v>0.66666666666666663</v>
      </c>
      <c r="S63" s="27">
        <v>20160000</v>
      </c>
      <c r="T63" s="27">
        <f t="shared" si="1"/>
        <v>16128000</v>
      </c>
      <c r="U63" s="18">
        <v>1</v>
      </c>
      <c r="V63" s="27">
        <v>12096000</v>
      </c>
      <c r="W63" s="27">
        <f t="shared" si="2"/>
        <v>36288000</v>
      </c>
      <c r="X63" s="1">
        <v>90</v>
      </c>
      <c r="Y63" s="24" t="s">
        <v>28</v>
      </c>
      <c r="Z63" s="1">
        <v>50001055</v>
      </c>
      <c r="AA63" s="24" t="s">
        <v>27</v>
      </c>
      <c r="AB63" s="24" t="s">
        <v>1</v>
      </c>
      <c r="AC63" s="21" t="s">
        <v>0</v>
      </c>
    </row>
    <row r="64" spans="2:29" x14ac:dyDescent="0.25">
      <c r="B64" s="1">
        <v>2022</v>
      </c>
      <c r="C64" s="18">
        <v>220295</v>
      </c>
      <c r="D64" s="22" t="s">
        <v>103</v>
      </c>
      <c r="E64" s="23" t="s">
        <v>115</v>
      </c>
      <c r="F64" s="1">
        <v>52131822</v>
      </c>
      <c r="G64" s="21" t="s">
        <v>184</v>
      </c>
      <c r="H64" s="24" t="s">
        <v>44</v>
      </c>
      <c r="I64" s="26">
        <v>24192000</v>
      </c>
      <c r="J64" s="26">
        <v>12096000</v>
      </c>
      <c r="K64" s="26">
        <v>36288000</v>
      </c>
      <c r="L64" s="1">
        <v>90</v>
      </c>
      <c r="M64" s="17">
        <v>270</v>
      </c>
      <c r="N64" s="19">
        <v>44587</v>
      </c>
      <c r="O64" s="19" t="s">
        <v>234</v>
      </c>
      <c r="P64" s="19">
        <f t="shared" si="4"/>
        <v>44870</v>
      </c>
      <c r="Q64" s="26">
        <v>24192000</v>
      </c>
      <c r="R64" s="20">
        <f t="shared" si="3"/>
        <v>0.64074074074074072</v>
      </c>
      <c r="S64" s="27">
        <v>18950400</v>
      </c>
      <c r="T64" s="27">
        <f t="shared" si="1"/>
        <v>17337600</v>
      </c>
      <c r="U64" s="18">
        <v>1</v>
      </c>
      <c r="V64" s="27">
        <v>12096000</v>
      </c>
      <c r="W64" s="27">
        <f t="shared" si="2"/>
        <v>36288000</v>
      </c>
      <c r="X64" s="1">
        <v>90</v>
      </c>
      <c r="Y64" s="24" t="s">
        <v>28</v>
      </c>
      <c r="Z64" s="1">
        <v>50001055</v>
      </c>
      <c r="AA64" s="24" t="s">
        <v>27</v>
      </c>
      <c r="AB64" s="24" t="s">
        <v>1</v>
      </c>
      <c r="AC64" s="21" t="s">
        <v>0</v>
      </c>
    </row>
    <row r="65" spans="2:29" x14ac:dyDescent="0.25">
      <c r="B65" s="1">
        <v>2022</v>
      </c>
      <c r="C65" s="18">
        <v>220296</v>
      </c>
      <c r="D65" s="22" t="s">
        <v>103</v>
      </c>
      <c r="E65" s="23" t="s">
        <v>107</v>
      </c>
      <c r="F65" s="1">
        <v>36302596</v>
      </c>
      <c r="G65" s="21" t="s">
        <v>185</v>
      </c>
      <c r="H65" s="24" t="s">
        <v>44</v>
      </c>
      <c r="I65" s="26">
        <v>24192000</v>
      </c>
      <c r="J65" s="26">
        <v>12096000</v>
      </c>
      <c r="K65" s="26">
        <v>36288000</v>
      </c>
      <c r="L65" s="1">
        <v>90</v>
      </c>
      <c r="M65" s="17">
        <v>270</v>
      </c>
      <c r="N65" s="19">
        <v>44587</v>
      </c>
      <c r="O65" s="19" t="s">
        <v>93</v>
      </c>
      <c r="P65" s="19">
        <f t="shared" si="4"/>
        <v>44869</v>
      </c>
      <c r="Q65" s="26">
        <v>24192000</v>
      </c>
      <c r="R65" s="20">
        <f t="shared" si="3"/>
        <v>0.64444444444444449</v>
      </c>
      <c r="S65" s="27">
        <v>19084800</v>
      </c>
      <c r="T65" s="27">
        <f t="shared" si="1"/>
        <v>17203200</v>
      </c>
      <c r="U65" s="18">
        <v>1</v>
      </c>
      <c r="V65" s="27">
        <v>12096000</v>
      </c>
      <c r="W65" s="27">
        <f t="shared" si="2"/>
        <v>36288000</v>
      </c>
      <c r="X65" s="1">
        <v>90</v>
      </c>
      <c r="Y65" s="24" t="s">
        <v>28</v>
      </c>
      <c r="Z65" s="1">
        <v>50001055</v>
      </c>
      <c r="AA65" s="24" t="s">
        <v>27</v>
      </c>
      <c r="AB65" s="24" t="s">
        <v>1</v>
      </c>
      <c r="AC65" s="21" t="s">
        <v>0</v>
      </c>
    </row>
    <row r="66" spans="2:29" x14ac:dyDescent="0.25">
      <c r="B66" s="1">
        <v>2022</v>
      </c>
      <c r="C66" s="18">
        <v>220297</v>
      </c>
      <c r="D66" s="22" t="s">
        <v>103</v>
      </c>
      <c r="E66" s="23" t="s">
        <v>115</v>
      </c>
      <c r="F66" s="1">
        <v>1032386156</v>
      </c>
      <c r="G66" s="21" t="s">
        <v>186</v>
      </c>
      <c r="H66" s="24" t="s">
        <v>44</v>
      </c>
      <c r="I66" s="26">
        <v>24192000</v>
      </c>
      <c r="J66" s="26">
        <v>12096000</v>
      </c>
      <c r="K66" s="26">
        <v>36288000</v>
      </c>
      <c r="L66" s="1">
        <v>90</v>
      </c>
      <c r="M66" s="17">
        <v>270</v>
      </c>
      <c r="N66" s="19">
        <v>44588</v>
      </c>
      <c r="O66" s="19" t="s">
        <v>85</v>
      </c>
      <c r="P66" s="19">
        <f t="shared" si="4"/>
        <v>44863</v>
      </c>
      <c r="Q66" s="26">
        <v>24192000</v>
      </c>
      <c r="R66" s="20">
        <f t="shared" si="3"/>
        <v>0.66666666666666663</v>
      </c>
      <c r="S66" s="27">
        <v>20160000</v>
      </c>
      <c r="T66" s="27">
        <f t="shared" si="1"/>
        <v>16128000</v>
      </c>
      <c r="U66" s="18">
        <v>1</v>
      </c>
      <c r="V66" s="27">
        <v>12096000</v>
      </c>
      <c r="W66" s="27">
        <f t="shared" si="2"/>
        <v>36288000</v>
      </c>
      <c r="X66" s="1">
        <v>90</v>
      </c>
      <c r="Y66" s="24" t="s">
        <v>28</v>
      </c>
      <c r="Z66" s="1">
        <v>50001055</v>
      </c>
      <c r="AA66" s="24" t="s">
        <v>27</v>
      </c>
      <c r="AB66" s="24" t="s">
        <v>1</v>
      </c>
      <c r="AC66" s="21" t="s">
        <v>0</v>
      </c>
    </row>
    <row r="67" spans="2:29" x14ac:dyDescent="0.25">
      <c r="B67" s="1">
        <v>2022</v>
      </c>
      <c r="C67" s="18">
        <v>220298</v>
      </c>
      <c r="D67" s="22" t="s">
        <v>239</v>
      </c>
      <c r="E67" s="23" t="s">
        <v>115</v>
      </c>
      <c r="F67" s="1">
        <v>37948831</v>
      </c>
      <c r="G67" s="21" t="s">
        <v>43</v>
      </c>
      <c r="H67" s="24" t="s">
        <v>44</v>
      </c>
      <c r="I67" s="26">
        <v>24192000</v>
      </c>
      <c r="J67" s="26">
        <v>12096000</v>
      </c>
      <c r="K67" s="26">
        <v>36288000</v>
      </c>
      <c r="L67" s="1">
        <v>90</v>
      </c>
      <c r="M67" s="17">
        <v>270</v>
      </c>
      <c r="N67" s="19">
        <v>44587</v>
      </c>
      <c r="O67" s="19" t="s">
        <v>91</v>
      </c>
      <c r="P67" s="19">
        <f t="shared" si="4"/>
        <v>44862</v>
      </c>
      <c r="Q67" s="26">
        <v>24192000</v>
      </c>
      <c r="R67" s="20">
        <f t="shared" si="3"/>
        <v>0.67037037037037039</v>
      </c>
      <c r="S67" s="27">
        <v>20294400</v>
      </c>
      <c r="T67" s="27">
        <f t="shared" si="1"/>
        <v>15993600</v>
      </c>
      <c r="U67" s="18">
        <v>1</v>
      </c>
      <c r="V67" s="27">
        <v>12096000</v>
      </c>
      <c r="W67" s="27">
        <f t="shared" si="2"/>
        <v>36288000</v>
      </c>
      <c r="X67" s="1">
        <v>90</v>
      </c>
      <c r="Y67" s="24" t="s">
        <v>28</v>
      </c>
      <c r="Z67" s="1">
        <v>50001055</v>
      </c>
      <c r="AA67" s="24" t="s">
        <v>27</v>
      </c>
      <c r="AB67" s="24" t="s">
        <v>1</v>
      </c>
      <c r="AC67" s="21" t="s">
        <v>0</v>
      </c>
    </row>
    <row r="68" spans="2:29" x14ac:dyDescent="0.25">
      <c r="B68" s="1">
        <v>2022</v>
      </c>
      <c r="C68" s="18">
        <v>220299</v>
      </c>
      <c r="D68" s="22" t="s">
        <v>103</v>
      </c>
      <c r="E68" s="23" t="s">
        <v>116</v>
      </c>
      <c r="F68" s="1">
        <v>1018453014</v>
      </c>
      <c r="G68" s="21" t="s">
        <v>187</v>
      </c>
      <c r="H68" s="24" t="s">
        <v>44</v>
      </c>
      <c r="I68" s="26">
        <v>24192000</v>
      </c>
      <c r="J68" s="26">
        <v>12096000</v>
      </c>
      <c r="K68" s="26">
        <v>36288000</v>
      </c>
      <c r="L68" s="1">
        <v>90</v>
      </c>
      <c r="M68" s="17">
        <v>270</v>
      </c>
      <c r="N68" s="19">
        <v>44587</v>
      </c>
      <c r="O68" s="19" t="s">
        <v>88</v>
      </c>
      <c r="P68" s="19">
        <f t="shared" si="4"/>
        <v>44859</v>
      </c>
      <c r="Q68" s="26">
        <v>24192000</v>
      </c>
      <c r="R68" s="20">
        <f t="shared" si="3"/>
        <v>0.68148148148148147</v>
      </c>
      <c r="S68" s="27">
        <v>20563200</v>
      </c>
      <c r="T68" s="27">
        <f t="shared" si="1"/>
        <v>15724800</v>
      </c>
      <c r="U68" s="18">
        <v>1</v>
      </c>
      <c r="V68" s="27">
        <v>12096000</v>
      </c>
      <c r="W68" s="27">
        <f t="shared" si="2"/>
        <v>36288000</v>
      </c>
      <c r="X68" s="1">
        <v>90</v>
      </c>
      <c r="Y68" s="24" t="s">
        <v>28</v>
      </c>
      <c r="Z68" s="1">
        <v>50001055</v>
      </c>
      <c r="AA68" s="24" t="s">
        <v>27</v>
      </c>
      <c r="AB68" s="24" t="s">
        <v>1</v>
      </c>
      <c r="AC68" s="21" t="s">
        <v>0</v>
      </c>
    </row>
    <row r="69" spans="2:29" x14ac:dyDescent="0.25">
      <c r="B69" s="1">
        <v>2022</v>
      </c>
      <c r="C69" s="18">
        <v>220302</v>
      </c>
      <c r="D69" s="22" t="s">
        <v>103</v>
      </c>
      <c r="E69" s="23" t="s">
        <v>116</v>
      </c>
      <c r="F69" s="1">
        <v>80098386</v>
      </c>
      <c r="G69" s="21" t="s">
        <v>188</v>
      </c>
      <c r="H69" s="24" t="s">
        <v>189</v>
      </c>
      <c r="I69" s="26">
        <v>44196000</v>
      </c>
      <c r="J69" s="26">
        <v>22098000</v>
      </c>
      <c r="K69" s="26">
        <v>66294000</v>
      </c>
      <c r="L69" s="1">
        <v>90</v>
      </c>
      <c r="M69" s="17">
        <v>270</v>
      </c>
      <c r="N69" s="19">
        <v>44587</v>
      </c>
      <c r="O69" s="19" t="s">
        <v>88</v>
      </c>
      <c r="P69" s="19">
        <f t="shared" si="4"/>
        <v>44859</v>
      </c>
      <c r="Q69" s="26">
        <v>44196000</v>
      </c>
      <c r="R69" s="20">
        <f t="shared" si="3"/>
        <v>0.68148148148148147</v>
      </c>
      <c r="S69" s="27">
        <v>22834600</v>
      </c>
      <c r="T69" s="27">
        <f t="shared" si="1"/>
        <v>43459400</v>
      </c>
      <c r="U69" s="18">
        <v>1</v>
      </c>
      <c r="V69" s="27">
        <v>22098000</v>
      </c>
      <c r="W69" s="27">
        <f t="shared" si="2"/>
        <v>66294000</v>
      </c>
      <c r="X69" s="1">
        <v>90</v>
      </c>
      <c r="Y69" s="24" t="s">
        <v>28</v>
      </c>
      <c r="Z69" s="1">
        <v>50001056</v>
      </c>
      <c r="AA69" s="24" t="s">
        <v>50</v>
      </c>
      <c r="AB69" s="24" t="s">
        <v>1</v>
      </c>
      <c r="AC69" s="21" t="s">
        <v>0</v>
      </c>
    </row>
    <row r="70" spans="2:29" x14ac:dyDescent="0.25">
      <c r="B70" s="1">
        <v>2022</v>
      </c>
      <c r="C70" s="18">
        <v>220305</v>
      </c>
      <c r="D70" s="22" t="s">
        <v>103</v>
      </c>
      <c r="E70" s="23" t="s">
        <v>107</v>
      </c>
      <c r="F70" s="1">
        <v>80215717</v>
      </c>
      <c r="G70" s="21" t="s">
        <v>190</v>
      </c>
      <c r="H70" s="24" t="s">
        <v>191</v>
      </c>
      <c r="I70" s="26">
        <v>29610000</v>
      </c>
      <c r="J70" s="26">
        <v>7402500</v>
      </c>
      <c r="K70" s="26">
        <v>37012500</v>
      </c>
      <c r="L70" s="1">
        <v>45</v>
      </c>
      <c r="M70" s="17">
        <v>225</v>
      </c>
      <c r="N70" s="19">
        <v>44588</v>
      </c>
      <c r="O70" s="19" t="s">
        <v>235</v>
      </c>
      <c r="P70" s="19">
        <f t="shared" si="4"/>
        <v>44820</v>
      </c>
      <c r="Q70" s="26">
        <v>29610000</v>
      </c>
      <c r="R70" s="20">
        <f t="shared" si="3"/>
        <v>0.7911111111111111</v>
      </c>
      <c r="S70" s="27">
        <v>19411000</v>
      </c>
      <c r="T70" s="27">
        <f t="shared" si="1"/>
        <v>17601500</v>
      </c>
      <c r="U70" s="18">
        <v>1</v>
      </c>
      <c r="V70" s="27">
        <v>7402500</v>
      </c>
      <c r="W70" s="27">
        <f t="shared" si="2"/>
        <v>37012500</v>
      </c>
      <c r="X70" s="1">
        <v>45</v>
      </c>
      <c r="Y70" s="24" t="s">
        <v>3</v>
      </c>
      <c r="Z70" s="1">
        <v>50001077</v>
      </c>
      <c r="AA70" s="24" t="s">
        <v>2</v>
      </c>
      <c r="AB70" s="24" t="s">
        <v>1</v>
      </c>
      <c r="AC70" s="21" t="s">
        <v>0</v>
      </c>
    </row>
    <row r="71" spans="2:29" x14ac:dyDescent="0.25">
      <c r="B71" s="1">
        <v>2022</v>
      </c>
      <c r="C71" s="18">
        <v>220314</v>
      </c>
      <c r="D71" s="22" t="s">
        <v>103</v>
      </c>
      <c r="E71" s="23" t="s">
        <v>115</v>
      </c>
      <c r="F71" s="1">
        <v>1019111424</v>
      </c>
      <c r="G71" s="21" t="s">
        <v>192</v>
      </c>
      <c r="H71" s="24" t="s">
        <v>193</v>
      </c>
      <c r="I71" s="26">
        <v>19542000</v>
      </c>
      <c r="J71" s="26">
        <v>4885500</v>
      </c>
      <c r="K71" s="26">
        <v>24427500</v>
      </c>
      <c r="L71" s="1">
        <v>45</v>
      </c>
      <c r="M71" s="17">
        <v>225</v>
      </c>
      <c r="N71" s="19">
        <v>44588</v>
      </c>
      <c r="O71" s="19" t="s">
        <v>92</v>
      </c>
      <c r="P71" s="19">
        <f t="shared" ref="P71:P86" si="5">+O71+M71</f>
        <v>44819</v>
      </c>
      <c r="Q71" s="26">
        <v>19542000</v>
      </c>
      <c r="R71" s="20">
        <f t="shared" si="3"/>
        <v>0.79555555555555557</v>
      </c>
      <c r="S71" s="27">
        <v>12919433</v>
      </c>
      <c r="T71" s="27">
        <f t="shared" si="1"/>
        <v>11508067</v>
      </c>
      <c r="U71" s="18">
        <v>1</v>
      </c>
      <c r="V71" s="27">
        <v>4885500</v>
      </c>
      <c r="W71" s="27">
        <f t="shared" si="2"/>
        <v>24427500</v>
      </c>
      <c r="X71" s="1">
        <v>45</v>
      </c>
      <c r="Y71" s="24" t="s">
        <v>3</v>
      </c>
      <c r="Z71" s="1">
        <v>50001077</v>
      </c>
      <c r="AA71" s="24" t="s">
        <v>2</v>
      </c>
      <c r="AB71" s="24" t="s">
        <v>1</v>
      </c>
      <c r="AC71" s="21" t="s">
        <v>0</v>
      </c>
    </row>
    <row r="72" spans="2:29" x14ac:dyDescent="0.25">
      <c r="B72" s="1">
        <v>2022</v>
      </c>
      <c r="C72" s="18">
        <v>220317</v>
      </c>
      <c r="D72" s="22" t="s">
        <v>103</v>
      </c>
      <c r="E72" s="23" t="s">
        <v>107</v>
      </c>
      <c r="F72" s="1">
        <v>1019018991</v>
      </c>
      <c r="G72" s="21" t="s">
        <v>194</v>
      </c>
      <c r="H72" s="24" t="s">
        <v>195</v>
      </c>
      <c r="I72" s="26">
        <v>27912000</v>
      </c>
      <c r="J72" s="26">
        <v>6978000</v>
      </c>
      <c r="K72" s="26">
        <v>34890000</v>
      </c>
      <c r="L72" s="1">
        <v>45</v>
      </c>
      <c r="M72" s="17">
        <v>225</v>
      </c>
      <c r="N72" s="19">
        <v>44582</v>
      </c>
      <c r="O72" s="19" t="s">
        <v>85</v>
      </c>
      <c r="P72" s="19">
        <f t="shared" si="5"/>
        <v>44818</v>
      </c>
      <c r="Q72" s="26">
        <v>27912000</v>
      </c>
      <c r="R72" s="20">
        <f t="shared" si="3"/>
        <v>0.8</v>
      </c>
      <c r="S72" s="27">
        <v>18608000</v>
      </c>
      <c r="T72" s="27">
        <f t="shared" si="1"/>
        <v>16282000</v>
      </c>
      <c r="U72" s="18">
        <v>1</v>
      </c>
      <c r="V72" s="27">
        <v>6978000</v>
      </c>
      <c r="W72" s="27">
        <f t="shared" si="2"/>
        <v>34890000</v>
      </c>
      <c r="X72" s="1">
        <v>45</v>
      </c>
      <c r="Y72" s="24" t="s">
        <v>3</v>
      </c>
      <c r="Z72" s="1">
        <v>50001077</v>
      </c>
      <c r="AA72" s="24" t="s">
        <v>2</v>
      </c>
      <c r="AB72" s="24" t="s">
        <v>1</v>
      </c>
      <c r="AC72" s="21" t="s">
        <v>0</v>
      </c>
    </row>
    <row r="73" spans="2:29" x14ac:dyDescent="0.25">
      <c r="B73" s="1">
        <v>2022</v>
      </c>
      <c r="C73" s="18">
        <v>220319</v>
      </c>
      <c r="D73" s="22" t="s">
        <v>103</v>
      </c>
      <c r="E73" s="23" t="s">
        <v>107</v>
      </c>
      <c r="F73" s="1">
        <v>79811846</v>
      </c>
      <c r="G73" s="21" t="s">
        <v>196</v>
      </c>
      <c r="H73" s="24" t="s">
        <v>197</v>
      </c>
      <c r="I73" s="26">
        <v>37680000</v>
      </c>
      <c r="J73" s="26">
        <v>9420000</v>
      </c>
      <c r="K73" s="26">
        <v>47100000</v>
      </c>
      <c r="L73" s="1">
        <v>45</v>
      </c>
      <c r="M73" s="17">
        <v>225</v>
      </c>
      <c r="N73" s="19">
        <v>44588</v>
      </c>
      <c r="O73" s="19" t="s">
        <v>235</v>
      </c>
      <c r="P73" s="19">
        <f t="shared" si="5"/>
        <v>44820</v>
      </c>
      <c r="Q73" s="26">
        <v>37680000</v>
      </c>
      <c r="R73" s="20">
        <f t="shared" si="3"/>
        <v>0.7911111111111111</v>
      </c>
      <c r="S73" s="27">
        <v>24701333</v>
      </c>
      <c r="T73" s="27">
        <f t="shared" si="1"/>
        <v>22398667</v>
      </c>
      <c r="U73" s="18">
        <v>1</v>
      </c>
      <c r="V73" s="27">
        <v>9420000</v>
      </c>
      <c r="W73" s="27">
        <f t="shared" si="2"/>
        <v>47100000</v>
      </c>
      <c r="X73" s="1">
        <v>45</v>
      </c>
      <c r="Y73" s="24" t="s">
        <v>3</v>
      </c>
      <c r="Z73" s="1">
        <v>50001077</v>
      </c>
      <c r="AA73" s="24" t="s">
        <v>2</v>
      </c>
      <c r="AB73" s="24" t="s">
        <v>1</v>
      </c>
      <c r="AC73" s="21" t="s">
        <v>0</v>
      </c>
    </row>
    <row r="74" spans="2:29" x14ac:dyDescent="0.25">
      <c r="B74" s="1">
        <v>2022</v>
      </c>
      <c r="C74" s="18">
        <v>220320</v>
      </c>
      <c r="D74" s="22" t="s">
        <v>103</v>
      </c>
      <c r="E74" s="23" t="s">
        <v>115</v>
      </c>
      <c r="F74" s="1">
        <v>1032468475</v>
      </c>
      <c r="G74" s="21" t="s">
        <v>198</v>
      </c>
      <c r="H74" s="24" t="s">
        <v>199</v>
      </c>
      <c r="I74" s="26">
        <v>29610000</v>
      </c>
      <c r="J74" s="26">
        <v>7402500</v>
      </c>
      <c r="K74" s="26">
        <v>37012500</v>
      </c>
      <c r="L74" s="1">
        <v>45</v>
      </c>
      <c r="M74" s="17">
        <v>225</v>
      </c>
      <c r="N74" s="19">
        <v>44588</v>
      </c>
      <c r="O74" s="19" t="s">
        <v>235</v>
      </c>
      <c r="P74" s="19">
        <f t="shared" si="5"/>
        <v>44820</v>
      </c>
      <c r="Q74" s="26">
        <v>29610000</v>
      </c>
      <c r="R74" s="20">
        <f t="shared" si="3"/>
        <v>0.7911111111111111</v>
      </c>
      <c r="S74" s="27">
        <v>19411000</v>
      </c>
      <c r="T74" s="27">
        <f t="shared" ref="T74:T86" si="6">+W74-S74</f>
        <v>17601500</v>
      </c>
      <c r="U74" s="18">
        <v>1</v>
      </c>
      <c r="V74" s="27">
        <v>7402500</v>
      </c>
      <c r="W74" s="27">
        <f t="shared" ref="W74:W86" si="7">+Q74+V74</f>
        <v>37012500</v>
      </c>
      <c r="X74" s="1">
        <v>45</v>
      </c>
      <c r="Y74" s="24" t="s">
        <v>3</v>
      </c>
      <c r="Z74" s="1">
        <v>50001077</v>
      </c>
      <c r="AA74" s="24" t="s">
        <v>2</v>
      </c>
      <c r="AB74" s="24" t="s">
        <v>1</v>
      </c>
      <c r="AC74" s="21" t="s">
        <v>0</v>
      </c>
    </row>
    <row r="75" spans="2:29" x14ac:dyDescent="0.25">
      <c r="B75" s="1">
        <v>2022</v>
      </c>
      <c r="C75" s="18">
        <v>220321</v>
      </c>
      <c r="D75" s="22" t="s">
        <v>103</v>
      </c>
      <c r="E75" s="23" t="s">
        <v>107</v>
      </c>
      <c r="F75" s="1">
        <v>80723384</v>
      </c>
      <c r="G75" s="21" t="s">
        <v>200</v>
      </c>
      <c r="H75" s="24" t="s">
        <v>201</v>
      </c>
      <c r="I75" s="26">
        <v>54366000</v>
      </c>
      <c r="J75" s="26">
        <v>13591500</v>
      </c>
      <c r="K75" s="26">
        <v>67957500</v>
      </c>
      <c r="L75" s="1">
        <v>45</v>
      </c>
      <c r="M75" s="17">
        <v>225</v>
      </c>
      <c r="N75" s="19">
        <v>44589</v>
      </c>
      <c r="O75" s="19" t="s">
        <v>92</v>
      </c>
      <c r="P75" s="19">
        <f t="shared" si="5"/>
        <v>44819</v>
      </c>
      <c r="Q75" s="26">
        <v>54366000</v>
      </c>
      <c r="R75" s="20">
        <f t="shared" ref="R75:R86" si="8">IF((_xlfn.DAYS($R$2,O75)/M75)&gt;100%,100%,_xlfn.DAYS($R$2,O75)/M75)</f>
        <v>0.79555555555555557</v>
      </c>
      <c r="S75" s="27">
        <v>35941966</v>
      </c>
      <c r="T75" s="27">
        <f t="shared" si="6"/>
        <v>32015534</v>
      </c>
      <c r="U75" s="18">
        <v>1</v>
      </c>
      <c r="V75" s="27">
        <v>13591500</v>
      </c>
      <c r="W75" s="27">
        <f t="shared" si="7"/>
        <v>67957500</v>
      </c>
      <c r="X75" s="1">
        <v>45</v>
      </c>
      <c r="Y75" s="24" t="s">
        <v>3</v>
      </c>
      <c r="Z75" s="1">
        <v>50001077</v>
      </c>
      <c r="AA75" s="24" t="s">
        <v>2</v>
      </c>
      <c r="AB75" s="24" t="s">
        <v>1</v>
      </c>
      <c r="AC75" s="21" t="s">
        <v>0</v>
      </c>
    </row>
    <row r="76" spans="2:29" x14ac:dyDescent="0.25">
      <c r="B76" s="1">
        <v>2022</v>
      </c>
      <c r="C76" s="18">
        <v>220326</v>
      </c>
      <c r="D76" s="22" t="s">
        <v>103</v>
      </c>
      <c r="E76" s="23" t="s">
        <v>115</v>
      </c>
      <c r="F76" s="1">
        <v>1110508238</v>
      </c>
      <c r="G76" s="21" t="s">
        <v>202</v>
      </c>
      <c r="H76" s="24" t="s">
        <v>17</v>
      </c>
      <c r="I76" s="26">
        <v>11928000</v>
      </c>
      <c r="J76" s="26">
        <v>2982000</v>
      </c>
      <c r="K76" s="26">
        <v>14910000</v>
      </c>
      <c r="L76" s="1">
        <v>45</v>
      </c>
      <c r="M76" s="17">
        <v>225</v>
      </c>
      <c r="N76" s="19">
        <v>44589</v>
      </c>
      <c r="O76" s="19" t="s">
        <v>92</v>
      </c>
      <c r="P76" s="19">
        <f t="shared" si="5"/>
        <v>44819</v>
      </c>
      <c r="Q76" s="26">
        <v>11928000</v>
      </c>
      <c r="R76" s="20">
        <f t="shared" si="8"/>
        <v>0.79555555555555557</v>
      </c>
      <c r="S76" s="27">
        <v>3909733</v>
      </c>
      <c r="T76" s="27">
        <f t="shared" si="6"/>
        <v>11000267</v>
      </c>
      <c r="U76" s="18">
        <v>1</v>
      </c>
      <c r="V76" s="27">
        <v>2982000</v>
      </c>
      <c r="W76" s="27">
        <f t="shared" si="7"/>
        <v>14910000</v>
      </c>
      <c r="X76" s="1">
        <v>45</v>
      </c>
      <c r="Y76" s="24" t="s">
        <v>3</v>
      </c>
      <c r="Z76" s="1">
        <v>50001077</v>
      </c>
      <c r="AA76" s="24" t="s">
        <v>2</v>
      </c>
      <c r="AB76" s="24" t="s">
        <v>1</v>
      </c>
      <c r="AC76" s="21" t="s">
        <v>18</v>
      </c>
    </row>
    <row r="77" spans="2:29" x14ac:dyDescent="0.25">
      <c r="B77" s="1">
        <v>2022</v>
      </c>
      <c r="C77" s="18">
        <v>220327</v>
      </c>
      <c r="D77" s="22" t="s">
        <v>103</v>
      </c>
      <c r="E77" s="23" t="s">
        <v>115</v>
      </c>
      <c r="F77" s="1">
        <v>17327499</v>
      </c>
      <c r="G77" s="21" t="s">
        <v>203</v>
      </c>
      <c r="H77" s="24" t="s">
        <v>204</v>
      </c>
      <c r="I77" s="26">
        <v>38610000</v>
      </c>
      <c r="J77" s="26">
        <v>9652500</v>
      </c>
      <c r="K77" s="26">
        <v>48262500</v>
      </c>
      <c r="L77" s="1">
        <v>45</v>
      </c>
      <c r="M77" s="17">
        <v>225</v>
      </c>
      <c r="N77" s="19">
        <v>44589</v>
      </c>
      <c r="O77" s="19" t="s">
        <v>92</v>
      </c>
      <c r="P77" s="19">
        <f t="shared" si="5"/>
        <v>44819</v>
      </c>
      <c r="Q77" s="26">
        <v>38610000</v>
      </c>
      <c r="R77" s="20">
        <f t="shared" si="8"/>
        <v>0.79555555555555557</v>
      </c>
      <c r="S77" s="27">
        <v>19090500</v>
      </c>
      <c r="T77" s="27">
        <f t="shared" si="6"/>
        <v>29172000</v>
      </c>
      <c r="U77" s="18">
        <v>1</v>
      </c>
      <c r="V77" s="27">
        <v>9652500</v>
      </c>
      <c r="W77" s="27">
        <f t="shared" si="7"/>
        <v>48262500</v>
      </c>
      <c r="X77" s="1">
        <v>45</v>
      </c>
      <c r="Y77" s="24" t="s">
        <v>3</v>
      </c>
      <c r="Z77" s="1">
        <v>50001077</v>
      </c>
      <c r="AA77" s="24" t="s">
        <v>2</v>
      </c>
      <c r="AB77" s="24" t="s">
        <v>1</v>
      </c>
      <c r="AC77" s="21" t="s">
        <v>0</v>
      </c>
    </row>
    <row r="78" spans="2:29" x14ac:dyDescent="0.25">
      <c r="B78" s="1">
        <v>2022</v>
      </c>
      <c r="C78" s="18">
        <v>220338</v>
      </c>
      <c r="D78" s="22" t="s">
        <v>103</v>
      </c>
      <c r="E78" s="23" t="s">
        <v>116</v>
      </c>
      <c r="F78" s="1">
        <v>11811054</v>
      </c>
      <c r="G78" s="21" t="s">
        <v>205</v>
      </c>
      <c r="H78" s="24" t="s">
        <v>206</v>
      </c>
      <c r="I78" s="26">
        <v>13956000</v>
      </c>
      <c r="J78" s="26">
        <v>3489000</v>
      </c>
      <c r="K78" s="26">
        <v>17445000</v>
      </c>
      <c r="L78" s="1">
        <v>45</v>
      </c>
      <c r="M78" s="17">
        <v>225</v>
      </c>
      <c r="N78" s="19">
        <v>44589</v>
      </c>
      <c r="O78" s="19" t="s">
        <v>93</v>
      </c>
      <c r="P78" s="19">
        <f t="shared" si="5"/>
        <v>44824</v>
      </c>
      <c r="Q78" s="26">
        <v>13956000</v>
      </c>
      <c r="R78" s="20">
        <f t="shared" si="8"/>
        <v>0.77333333333333332</v>
      </c>
      <c r="S78" s="27">
        <v>8838800</v>
      </c>
      <c r="T78" s="27">
        <f t="shared" si="6"/>
        <v>8606200</v>
      </c>
      <c r="U78" s="18">
        <v>1</v>
      </c>
      <c r="V78" s="27">
        <v>3489000</v>
      </c>
      <c r="W78" s="27">
        <f t="shared" si="7"/>
        <v>17445000</v>
      </c>
      <c r="X78" s="1">
        <v>45</v>
      </c>
      <c r="Y78" s="24" t="s">
        <v>10</v>
      </c>
      <c r="Z78" s="1">
        <v>50001077</v>
      </c>
      <c r="AA78" s="24" t="s">
        <v>2</v>
      </c>
      <c r="AB78" s="24" t="s">
        <v>1</v>
      </c>
      <c r="AC78" s="21" t="s">
        <v>18</v>
      </c>
    </row>
    <row r="79" spans="2:29" x14ac:dyDescent="0.25">
      <c r="B79" s="1">
        <v>2022</v>
      </c>
      <c r="C79" s="18">
        <v>220340</v>
      </c>
      <c r="D79" s="22" t="s">
        <v>103</v>
      </c>
      <c r="E79" s="23" t="s">
        <v>115</v>
      </c>
      <c r="F79" s="1">
        <v>1010213468</v>
      </c>
      <c r="G79" s="21" t="s">
        <v>207</v>
      </c>
      <c r="H79" s="24" t="s">
        <v>208</v>
      </c>
      <c r="I79" s="26">
        <v>30582000</v>
      </c>
      <c r="J79" s="26">
        <v>7645500</v>
      </c>
      <c r="K79" s="26">
        <v>38227500</v>
      </c>
      <c r="L79" s="1">
        <v>45</v>
      </c>
      <c r="M79" s="17">
        <v>225</v>
      </c>
      <c r="N79" s="19">
        <v>44589</v>
      </c>
      <c r="O79" s="19" t="s">
        <v>85</v>
      </c>
      <c r="P79" s="19">
        <f t="shared" si="5"/>
        <v>44818</v>
      </c>
      <c r="Q79" s="26">
        <v>30582000</v>
      </c>
      <c r="R79" s="20">
        <f t="shared" si="8"/>
        <v>0.8</v>
      </c>
      <c r="S79" s="27">
        <v>0</v>
      </c>
      <c r="T79" s="27">
        <f t="shared" si="6"/>
        <v>38227500</v>
      </c>
      <c r="U79" s="18">
        <v>1</v>
      </c>
      <c r="V79" s="27">
        <v>7645500</v>
      </c>
      <c r="W79" s="27">
        <f t="shared" si="7"/>
        <v>38227500</v>
      </c>
      <c r="X79" s="1">
        <v>45</v>
      </c>
      <c r="Y79" s="24" t="s">
        <v>3</v>
      </c>
      <c r="Z79" s="1">
        <v>50001077</v>
      </c>
      <c r="AA79" s="24" t="s">
        <v>2</v>
      </c>
      <c r="AB79" s="24" t="s">
        <v>1</v>
      </c>
      <c r="AC79" s="21" t="s">
        <v>0</v>
      </c>
    </row>
    <row r="80" spans="2:29" x14ac:dyDescent="0.25">
      <c r="B80" s="1">
        <v>2022</v>
      </c>
      <c r="C80" s="18">
        <v>220341</v>
      </c>
      <c r="D80" s="22" t="s">
        <v>103</v>
      </c>
      <c r="E80" s="23" t="s">
        <v>107</v>
      </c>
      <c r="F80" s="1">
        <v>51671220</v>
      </c>
      <c r="G80" s="21" t="s">
        <v>209</v>
      </c>
      <c r="H80" s="24" t="s">
        <v>210</v>
      </c>
      <c r="I80" s="26">
        <v>26052000</v>
      </c>
      <c r="J80" s="26">
        <v>6513000</v>
      </c>
      <c r="K80" s="26">
        <v>32565000</v>
      </c>
      <c r="L80" s="1">
        <v>45</v>
      </c>
      <c r="M80" s="17">
        <v>225</v>
      </c>
      <c r="N80" s="19">
        <v>44589</v>
      </c>
      <c r="O80" s="19" t="s">
        <v>235</v>
      </c>
      <c r="P80" s="19">
        <f t="shared" si="5"/>
        <v>44820</v>
      </c>
      <c r="Q80" s="26">
        <v>26052000</v>
      </c>
      <c r="R80" s="20">
        <f t="shared" si="8"/>
        <v>0.7911111111111111</v>
      </c>
      <c r="S80" s="27">
        <v>17078533</v>
      </c>
      <c r="T80" s="27">
        <f t="shared" si="6"/>
        <v>15486467</v>
      </c>
      <c r="U80" s="18">
        <v>1</v>
      </c>
      <c r="V80" s="27">
        <v>6513000</v>
      </c>
      <c r="W80" s="27">
        <f t="shared" si="7"/>
        <v>32565000</v>
      </c>
      <c r="X80" s="1">
        <v>45</v>
      </c>
      <c r="Y80" s="24" t="s">
        <v>3</v>
      </c>
      <c r="Z80" s="1">
        <v>50001077</v>
      </c>
      <c r="AA80" s="24" t="s">
        <v>2</v>
      </c>
      <c r="AB80" s="24" t="s">
        <v>1</v>
      </c>
      <c r="AC80" s="21" t="s">
        <v>0</v>
      </c>
    </row>
    <row r="81" spans="2:29" x14ac:dyDescent="0.25">
      <c r="B81" s="1">
        <v>2022</v>
      </c>
      <c r="C81" s="18">
        <v>220346</v>
      </c>
      <c r="D81" s="22" t="s">
        <v>103</v>
      </c>
      <c r="E81" s="23" t="s">
        <v>107</v>
      </c>
      <c r="F81" s="1">
        <v>49744172</v>
      </c>
      <c r="G81" s="21" t="s">
        <v>211</v>
      </c>
      <c r="H81" s="24" t="s">
        <v>212</v>
      </c>
      <c r="I81" s="26">
        <v>27912000</v>
      </c>
      <c r="J81" s="26">
        <v>6978000</v>
      </c>
      <c r="K81" s="26">
        <v>34890000</v>
      </c>
      <c r="L81" s="1">
        <v>45</v>
      </c>
      <c r="M81" s="17">
        <v>225</v>
      </c>
      <c r="N81" s="19">
        <v>44589</v>
      </c>
      <c r="O81" s="19" t="s">
        <v>92</v>
      </c>
      <c r="P81" s="19">
        <f t="shared" si="5"/>
        <v>44819</v>
      </c>
      <c r="Q81" s="26">
        <v>27912000</v>
      </c>
      <c r="R81" s="20">
        <f t="shared" si="8"/>
        <v>0.79555555555555557</v>
      </c>
      <c r="S81" s="27">
        <v>13800933</v>
      </c>
      <c r="T81" s="27">
        <f t="shared" si="6"/>
        <v>21089067</v>
      </c>
      <c r="U81" s="18">
        <v>1</v>
      </c>
      <c r="V81" s="27">
        <v>6978000</v>
      </c>
      <c r="W81" s="27">
        <f t="shared" si="7"/>
        <v>34890000</v>
      </c>
      <c r="X81" s="1">
        <v>45</v>
      </c>
      <c r="Y81" s="24" t="s">
        <v>3</v>
      </c>
      <c r="Z81" s="1">
        <v>50001077</v>
      </c>
      <c r="AA81" s="24" t="s">
        <v>2</v>
      </c>
      <c r="AB81" s="24" t="s">
        <v>1</v>
      </c>
      <c r="AC81" s="21" t="s">
        <v>0</v>
      </c>
    </row>
    <row r="82" spans="2:29" x14ac:dyDescent="0.25">
      <c r="B82" s="1">
        <v>2022</v>
      </c>
      <c r="C82" s="18">
        <v>220348</v>
      </c>
      <c r="D82" s="22" t="s">
        <v>103</v>
      </c>
      <c r="E82" s="23" t="s">
        <v>107</v>
      </c>
      <c r="F82" s="1">
        <v>79421325</v>
      </c>
      <c r="G82" s="21" t="s">
        <v>213</v>
      </c>
      <c r="H82" s="24" t="s">
        <v>214</v>
      </c>
      <c r="I82" s="26">
        <v>27912000</v>
      </c>
      <c r="J82" s="26">
        <v>6978000</v>
      </c>
      <c r="K82" s="26">
        <v>34890000</v>
      </c>
      <c r="L82" s="1">
        <v>45</v>
      </c>
      <c r="M82" s="17">
        <v>225</v>
      </c>
      <c r="N82" s="19">
        <v>44589</v>
      </c>
      <c r="O82" s="19" t="s">
        <v>92</v>
      </c>
      <c r="P82" s="19">
        <f t="shared" si="5"/>
        <v>44819</v>
      </c>
      <c r="Q82" s="26">
        <v>27912000</v>
      </c>
      <c r="R82" s="20">
        <f t="shared" si="8"/>
        <v>0.79555555555555557</v>
      </c>
      <c r="S82" s="27">
        <v>13800933</v>
      </c>
      <c r="T82" s="27">
        <f t="shared" si="6"/>
        <v>21089067</v>
      </c>
      <c r="U82" s="18">
        <v>1</v>
      </c>
      <c r="V82" s="27">
        <v>6978000</v>
      </c>
      <c r="W82" s="27">
        <f t="shared" si="7"/>
        <v>34890000</v>
      </c>
      <c r="X82" s="1">
        <v>45</v>
      </c>
      <c r="Y82" s="24" t="s">
        <v>3</v>
      </c>
      <c r="Z82" s="1">
        <v>50001077</v>
      </c>
      <c r="AA82" s="24" t="s">
        <v>2</v>
      </c>
      <c r="AB82" s="24" t="s">
        <v>1</v>
      </c>
      <c r="AC82" s="21" t="s">
        <v>0</v>
      </c>
    </row>
    <row r="83" spans="2:29" x14ac:dyDescent="0.25">
      <c r="B83" s="1">
        <v>2022</v>
      </c>
      <c r="C83" s="18">
        <v>220352</v>
      </c>
      <c r="D83" s="22" t="s">
        <v>103</v>
      </c>
      <c r="E83" s="23" t="s">
        <v>107</v>
      </c>
      <c r="F83" s="1">
        <v>1032364276</v>
      </c>
      <c r="G83" s="21" t="s">
        <v>215</v>
      </c>
      <c r="H83" s="24" t="s">
        <v>216</v>
      </c>
      <c r="I83" s="26">
        <v>27912000</v>
      </c>
      <c r="J83" s="26">
        <v>6978000</v>
      </c>
      <c r="K83" s="26">
        <v>34890000</v>
      </c>
      <c r="L83" s="1">
        <v>45</v>
      </c>
      <c r="M83" s="17">
        <v>225</v>
      </c>
      <c r="N83" s="19">
        <v>44589</v>
      </c>
      <c r="O83" s="19" t="s">
        <v>236</v>
      </c>
      <c r="P83" s="19">
        <f t="shared" si="5"/>
        <v>44821</v>
      </c>
      <c r="Q83" s="26">
        <v>27912000</v>
      </c>
      <c r="R83" s="20">
        <f t="shared" si="8"/>
        <v>0.78666666666666663</v>
      </c>
      <c r="S83" s="27">
        <v>13490800</v>
      </c>
      <c r="T83" s="27">
        <f t="shared" si="6"/>
        <v>21399200</v>
      </c>
      <c r="U83" s="18">
        <v>1</v>
      </c>
      <c r="V83" s="27">
        <v>6978000</v>
      </c>
      <c r="W83" s="27">
        <f t="shared" si="7"/>
        <v>34890000</v>
      </c>
      <c r="X83" s="1">
        <v>45</v>
      </c>
      <c r="Y83" s="24" t="s">
        <v>3</v>
      </c>
      <c r="Z83" s="1">
        <v>50001077</v>
      </c>
      <c r="AA83" s="24" t="s">
        <v>2</v>
      </c>
      <c r="AB83" s="24" t="s">
        <v>1</v>
      </c>
      <c r="AC83" s="21" t="s">
        <v>18</v>
      </c>
    </row>
    <row r="84" spans="2:29" x14ac:dyDescent="0.25">
      <c r="B84" s="1">
        <v>2022</v>
      </c>
      <c r="C84" s="18">
        <v>220354</v>
      </c>
      <c r="D84" s="22" t="s">
        <v>103</v>
      </c>
      <c r="E84" s="23" t="s">
        <v>115</v>
      </c>
      <c r="F84" s="1">
        <v>80353098</v>
      </c>
      <c r="G84" s="21" t="s">
        <v>217</v>
      </c>
      <c r="H84" s="24" t="s">
        <v>218</v>
      </c>
      <c r="I84" s="26">
        <v>11166000</v>
      </c>
      <c r="J84" s="26">
        <v>2791500</v>
      </c>
      <c r="K84" s="26">
        <v>13957500</v>
      </c>
      <c r="L84" s="1">
        <v>45</v>
      </c>
      <c r="M84" s="17">
        <v>225</v>
      </c>
      <c r="N84" s="19">
        <v>44589</v>
      </c>
      <c r="O84" s="19" t="s">
        <v>93</v>
      </c>
      <c r="P84" s="19">
        <f t="shared" si="5"/>
        <v>44824</v>
      </c>
      <c r="Q84" s="26">
        <v>11166000</v>
      </c>
      <c r="R84" s="20">
        <f t="shared" si="8"/>
        <v>0.77333333333333332</v>
      </c>
      <c r="S84" s="27">
        <v>7071800</v>
      </c>
      <c r="T84" s="27">
        <f t="shared" si="6"/>
        <v>6885700</v>
      </c>
      <c r="U84" s="18">
        <v>1</v>
      </c>
      <c r="V84" s="27">
        <v>2791500</v>
      </c>
      <c r="W84" s="27">
        <f t="shared" si="7"/>
        <v>13957500</v>
      </c>
      <c r="X84" s="1">
        <v>45</v>
      </c>
      <c r="Y84" s="24" t="s">
        <v>10</v>
      </c>
      <c r="Z84" s="1">
        <v>50001077</v>
      </c>
      <c r="AA84" s="24" t="s">
        <v>2</v>
      </c>
      <c r="AB84" s="24" t="s">
        <v>1</v>
      </c>
      <c r="AC84" s="21" t="s">
        <v>18</v>
      </c>
    </row>
    <row r="85" spans="2:29" x14ac:dyDescent="0.25">
      <c r="B85" s="1">
        <v>2022</v>
      </c>
      <c r="C85" s="18">
        <v>220355</v>
      </c>
      <c r="D85" s="22" t="s">
        <v>103</v>
      </c>
      <c r="E85" s="23" t="s">
        <v>119</v>
      </c>
      <c r="F85" s="1">
        <v>51967862</v>
      </c>
      <c r="G85" s="21" t="s">
        <v>219</v>
      </c>
      <c r="H85" s="24" t="s">
        <v>220</v>
      </c>
      <c r="I85" s="26">
        <v>23260000</v>
      </c>
      <c r="J85" s="26">
        <v>8528667</v>
      </c>
      <c r="K85" s="26">
        <v>31788667</v>
      </c>
      <c r="L85" s="1">
        <v>55</v>
      </c>
      <c r="M85" s="17">
        <v>205</v>
      </c>
      <c r="N85" s="19">
        <v>44589</v>
      </c>
      <c r="O85" s="19" t="s">
        <v>93</v>
      </c>
      <c r="P85" s="19">
        <f t="shared" si="5"/>
        <v>44804</v>
      </c>
      <c r="Q85" s="26">
        <v>23260000</v>
      </c>
      <c r="R85" s="20">
        <f t="shared" si="8"/>
        <v>0.84878048780487803</v>
      </c>
      <c r="S85" s="27">
        <v>0</v>
      </c>
      <c r="T85" s="27">
        <f t="shared" si="6"/>
        <v>31788667</v>
      </c>
      <c r="U85" s="18">
        <v>1</v>
      </c>
      <c r="V85" s="27">
        <v>8528667</v>
      </c>
      <c r="W85" s="27">
        <f t="shared" si="7"/>
        <v>31788667</v>
      </c>
      <c r="X85" s="1">
        <v>55</v>
      </c>
      <c r="Y85" s="24" t="s">
        <v>3</v>
      </c>
      <c r="Z85" s="1">
        <v>50001077</v>
      </c>
      <c r="AA85" s="24" t="s">
        <v>2</v>
      </c>
      <c r="AB85" s="24" t="s">
        <v>1</v>
      </c>
      <c r="AC85" s="21" t="s">
        <v>0</v>
      </c>
    </row>
    <row r="86" spans="2:29" x14ac:dyDescent="0.25">
      <c r="B86" s="1">
        <v>2022</v>
      </c>
      <c r="C86" s="18">
        <v>220363</v>
      </c>
      <c r="D86" s="22" t="s">
        <v>103</v>
      </c>
      <c r="E86" s="23" t="s">
        <v>107</v>
      </c>
      <c r="F86" s="1">
        <v>52861759</v>
      </c>
      <c r="G86" s="21" t="s">
        <v>221</v>
      </c>
      <c r="H86" s="24" t="s">
        <v>222</v>
      </c>
      <c r="I86" s="26">
        <v>40470000</v>
      </c>
      <c r="J86" s="26">
        <v>10117500</v>
      </c>
      <c r="K86" s="26">
        <v>50587500</v>
      </c>
      <c r="L86" s="1">
        <v>45</v>
      </c>
      <c r="M86" s="17">
        <v>225</v>
      </c>
      <c r="N86" s="19">
        <v>44589</v>
      </c>
      <c r="O86" s="19" t="s">
        <v>92</v>
      </c>
      <c r="P86" s="19">
        <f t="shared" si="5"/>
        <v>44819</v>
      </c>
      <c r="Q86" s="26">
        <v>40470000</v>
      </c>
      <c r="R86" s="20">
        <f t="shared" si="8"/>
        <v>0.79555555555555557</v>
      </c>
      <c r="S86" s="27">
        <v>20010167</v>
      </c>
      <c r="T86" s="27">
        <f t="shared" si="6"/>
        <v>30577333</v>
      </c>
      <c r="U86" s="18">
        <v>1</v>
      </c>
      <c r="V86" s="27">
        <v>10117500</v>
      </c>
      <c r="W86" s="27">
        <f t="shared" si="7"/>
        <v>50587500</v>
      </c>
      <c r="X86" s="1">
        <v>45</v>
      </c>
      <c r="Y86" s="24" t="s">
        <v>3</v>
      </c>
      <c r="Z86" s="1">
        <v>50001077</v>
      </c>
      <c r="AA86" s="24" t="s">
        <v>2</v>
      </c>
      <c r="AB86" s="24" t="s">
        <v>1</v>
      </c>
      <c r="AC86" s="21" t="s">
        <v>0</v>
      </c>
    </row>
    <row r="88" spans="2:29" x14ac:dyDescent="0.25">
      <c r="B88" s="3" t="s">
        <v>120</v>
      </c>
    </row>
  </sheetData>
  <autoFilter ref="B6:AC86" xr:uid="{372C95E3-244D-4A80-84D4-B220BFE6036B}"/>
  <sortState xmlns:xlrd2="http://schemas.microsoft.com/office/spreadsheetml/2017/richdata2" ref="B7:AC86">
    <sortCondition ref="B7:B86"/>
    <sortCondition ref="C7:C86"/>
  </sortState>
  <mergeCells count="2">
    <mergeCell ref="I5:M5"/>
    <mergeCell ref="Y5:AC5"/>
  </mergeCells>
  <dataValidations count="1">
    <dataValidation allowBlank="1" showInputMessage="1" showErrorMessage="1" errorTitle="Entrada no válida" error="Por favor seleccione un elemento de la lista" promptTitle="Seleccione un elemento de la lista" sqref="D78:G78 D67:G69 D64:G65 D58:G58 D47:G50 D45:G45 D41:G42 E13 D23:G27 D16:G17 D8:G11 D29:G29 D34:G38 D72:G74 D60:G62" xr:uid="{F624A8EB-266A-4C42-BC9A-78FE8258393E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JARAMILLO</dc:creator>
  <cp:lastModifiedBy>LUCIA JARAMILLO</cp:lastModifiedBy>
  <dcterms:created xsi:type="dcterms:W3CDTF">2022-07-05T19:32:40Z</dcterms:created>
  <dcterms:modified xsi:type="dcterms:W3CDTF">2022-08-10T01:52:35Z</dcterms:modified>
</cp:coreProperties>
</file>