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8_{9B633AA9-4C6E-4BAE-B8D0-73AAA920DF83}" xr6:coauthVersionLast="47" xr6:coauthVersionMax="47" xr10:uidLastSave="{00000000-0000-0000-0000-000000000000}"/>
  <bookViews>
    <workbookView xWindow="-120" yWindow="-120" windowWidth="29040" windowHeight="15990" xr2:uid="{442C40B0-F7DA-45C2-8CA5-8ED0818D9F71}"/>
  </bookViews>
  <sheets>
    <sheet name="Datos_ejecucion" sheetId="1" r:id="rId1"/>
  </sheets>
  <externalReferences>
    <externalReference r:id="rId2"/>
  </externalReferences>
  <definedNames>
    <definedName name="_xlnm._FilterDatabase" localSheetId="0" hidden="1">Datos_ejecucion!$B$7:$AA$264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264" i="1" l="1"/>
  <c r="U264" i="1" s="1"/>
  <c r="R264" i="1"/>
  <c r="Q264" i="1"/>
  <c r="X263" i="1"/>
  <c r="U263" i="1" s="1"/>
  <c r="S263" i="1"/>
  <c r="R263" i="1"/>
  <c r="Q263" i="1"/>
  <c r="X262" i="1"/>
  <c r="U262" i="1"/>
  <c r="S262" i="1"/>
  <c r="R262" i="1"/>
  <c r="Q262" i="1"/>
  <c r="X261" i="1"/>
  <c r="U261" i="1" s="1"/>
  <c r="R261" i="1"/>
  <c r="Q261" i="1"/>
  <c r="S261" i="1" s="1"/>
  <c r="X260" i="1"/>
  <c r="U260" i="1" s="1"/>
  <c r="R260" i="1"/>
  <c r="Q260" i="1"/>
  <c r="X259" i="1"/>
  <c r="U259" i="1" s="1"/>
  <c r="S259" i="1"/>
  <c r="R259" i="1"/>
  <c r="Q259" i="1"/>
  <c r="X258" i="1"/>
  <c r="U258" i="1"/>
  <c r="S258" i="1"/>
  <c r="R258" i="1"/>
  <c r="Q258" i="1"/>
  <c r="X257" i="1"/>
  <c r="U257" i="1" s="1"/>
  <c r="R257" i="1"/>
  <c r="Q257" i="1"/>
  <c r="S257" i="1" s="1"/>
  <c r="X256" i="1"/>
  <c r="U256" i="1" s="1"/>
  <c r="R256" i="1"/>
  <c r="Q256" i="1"/>
  <c r="S256" i="1" s="1"/>
  <c r="X255" i="1"/>
  <c r="U255" i="1" s="1"/>
  <c r="S255" i="1"/>
  <c r="R255" i="1"/>
  <c r="Q255" i="1"/>
  <c r="X254" i="1"/>
  <c r="U254" i="1"/>
  <c r="S254" i="1"/>
  <c r="R254" i="1"/>
  <c r="Q254" i="1"/>
  <c r="X253" i="1"/>
  <c r="U253" i="1" s="1"/>
  <c r="R253" i="1"/>
  <c r="Q253" i="1"/>
  <c r="S253" i="1" s="1"/>
  <c r="X252" i="1"/>
  <c r="U252" i="1" s="1"/>
  <c r="R252" i="1"/>
  <c r="Q252" i="1"/>
  <c r="S252" i="1" s="1"/>
  <c r="X251" i="1"/>
  <c r="U251" i="1" s="1"/>
  <c r="S251" i="1"/>
  <c r="R251" i="1"/>
  <c r="Q251" i="1"/>
  <c r="X250" i="1"/>
  <c r="U250" i="1"/>
  <c r="S250" i="1"/>
  <c r="R250" i="1"/>
  <c r="Q250" i="1"/>
  <c r="X249" i="1"/>
  <c r="U249" i="1" s="1"/>
  <c r="R249" i="1"/>
  <c r="Q249" i="1"/>
  <c r="S249" i="1" s="1"/>
  <c r="P249" i="1"/>
  <c r="X248" i="1"/>
  <c r="U248" i="1" s="1"/>
  <c r="S248" i="1"/>
  <c r="R248" i="1"/>
  <c r="Q248" i="1"/>
  <c r="X247" i="1"/>
  <c r="U247" i="1"/>
  <c r="S247" i="1"/>
  <c r="R247" i="1"/>
  <c r="Q247" i="1"/>
  <c r="X246" i="1"/>
  <c r="U246" i="1" s="1"/>
  <c r="R246" i="1"/>
  <c r="Q246" i="1"/>
  <c r="S246" i="1" s="1"/>
  <c r="X245" i="1"/>
  <c r="U245" i="1" s="1"/>
  <c r="R245" i="1"/>
  <c r="Q245" i="1"/>
  <c r="S245" i="1" s="1"/>
  <c r="X244" i="1"/>
  <c r="U244" i="1" s="1"/>
  <c r="S244" i="1"/>
  <c r="R244" i="1"/>
  <c r="Q244" i="1"/>
  <c r="S243" i="1"/>
  <c r="R243" i="1"/>
  <c r="Q243" i="1"/>
  <c r="P243" i="1"/>
  <c r="X243" i="1" s="1"/>
  <c r="U243" i="1" s="1"/>
  <c r="X242" i="1"/>
  <c r="U242" i="1" s="1"/>
  <c r="R242" i="1"/>
  <c r="Q242" i="1"/>
  <c r="S242" i="1" s="1"/>
  <c r="P242" i="1"/>
  <c r="X241" i="1"/>
  <c r="U241" i="1"/>
  <c r="S241" i="1"/>
  <c r="R241" i="1"/>
  <c r="Q241" i="1"/>
  <c r="X240" i="1"/>
  <c r="U240" i="1" s="1"/>
  <c r="R240" i="1"/>
  <c r="Q240" i="1"/>
  <c r="S240" i="1" s="1"/>
  <c r="X239" i="1"/>
  <c r="U239" i="1" s="1"/>
  <c r="R239" i="1"/>
  <c r="Q239" i="1"/>
  <c r="S239" i="1" s="1"/>
  <c r="X238" i="1"/>
  <c r="U238" i="1" s="1"/>
  <c r="S238" i="1"/>
  <c r="R238" i="1"/>
  <c r="Q238" i="1"/>
  <c r="X237" i="1"/>
  <c r="U237" i="1"/>
  <c r="S237" i="1"/>
  <c r="R237" i="1"/>
  <c r="Q237" i="1"/>
  <c r="X236" i="1"/>
  <c r="U236" i="1" s="1"/>
  <c r="R236" i="1"/>
  <c r="Q236" i="1"/>
  <c r="S236" i="1" s="1"/>
  <c r="X235" i="1"/>
  <c r="U235" i="1" s="1"/>
  <c r="R235" i="1"/>
  <c r="Q235" i="1"/>
  <c r="X234" i="1"/>
  <c r="U234" i="1" s="1"/>
  <c r="S234" i="1"/>
  <c r="R234" i="1"/>
  <c r="Q234" i="1"/>
  <c r="X233" i="1"/>
  <c r="U233" i="1"/>
  <c r="S233" i="1"/>
  <c r="R233" i="1"/>
  <c r="Q233" i="1"/>
  <c r="X232" i="1"/>
  <c r="U232" i="1" s="1"/>
  <c r="R232" i="1"/>
  <c r="Q232" i="1"/>
  <c r="S232" i="1" s="1"/>
  <c r="X231" i="1"/>
  <c r="U231" i="1" s="1"/>
  <c r="R231" i="1"/>
  <c r="Q231" i="1"/>
  <c r="X230" i="1"/>
  <c r="U230" i="1" s="1"/>
  <c r="S230" i="1"/>
  <c r="R230" i="1"/>
  <c r="Q230" i="1"/>
  <c r="X229" i="1"/>
  <c r="U229" i="1"/>
  <c r="S229" i="1"/>
  <c r="R229" i="1"/>
  <c r="Q229" i="1"/>
  <c r="X228" i="1"/>
  <c r="U228" i="1" s="1"/>
  <c r="R228" i="1"/>
  <c r="Q228" i="1"/>
  <c r="S228" i="1" s="1"/>
  <c r="X227" i="1"/>
  <c r="U227" i="1" s="1"/>
  <c r="R227" i="1"/>
  <c r="Q227" i="1"/>
  <c r="S227" i="1" s="1"/>
  <c r="P227" i="1"/>
  <c r="X226" i="1"/>
  <c r="U226" i="1"/>
  <c r="S226" i="1"/>
  <c r="R226" i="1"/>
  <c r="Q226" i="1"/>
  <c r="X225" i="1"/>
  <c r="U225" i="1" s="1"/>
  <c r="R225" i="1"/>
  <c r="Q225" i="1"/>
  <c r="S225" i="1" s="1"/>
  <c r="X224" i="1"/>
  <c r="U224" i="1" s="1"/>
  <c r="R224" i="1"/>
  <c r="Q224" i="1"/>
  <c r="S224" i="1" s="1"/>
  <c r="X223" i="1"/>
  <c r="U223" i="1" s="1"/>
  <c r="S223" i="1"/>
  <c r="R223" i="1"/>
  <c r="Q223" i="1"/>
  <c r="P223" i="1"/>
  <c r="X222" i="1"/>
  <c r="U222" i="1" s="1"/>
  <c r="R222" i="1"/>
  <c r="Q222" i="1"/>
  <c r="S222" i="1" s="1"/>
  <c r="X221" i="1"/>
  <c r="U221" i="1" s="1"/>
  <c r="R221" i="1"/>
  <c r="Q221" i="1"/>
  <c r="S221" i="1" s="1"/>
  <c r="X220" i="1"/>
  <c r="U220" i="1" s="1"/>
  <c r="S220" i="1"/>
  <c r="R220" i="1"/>
  <c r="Q220" i="1"/>
  <c r="X219" i="1"/>
  <c r="U219" i="1"/>
  <c r="S219" i="1"/>
  <c r="R219" i="1"/>
  <c r="Q219" i="1"/>
  <c r="X218" i="1"/>
  <c r="U218" i="1" s="1"/>
  <c r="R218" i="1"/>
  <c r="Q218" i="1"/>
  <c r="S218" i="1" s="1"/>
  <c r="X217" i="1"/>
  <c r="U217" i="1" s="1"/>
  <c r="R217" i="1"/>
  <c r="Q217" i="1"/>
  <c r="X216" i="1"/>
  <c r="U216" i="1" s="1"/>
  <c r="S216" i="1"/>
  <c r="R216" i="1"/>
  <c r="Q216" i="1"/>
  <c r="X215" i="1"/>
  <c r="U215" i="1"/>
  <c r="S215" i="1"/>
  <c r="R215" i="1"/>
  <c r="Q215" i="1"/>
  <c r="X214" i="1"/>
  <c r="U214" i="1" s="1"/>
  <c r="R214" i="1"/>
  <c r="Q214" i="1"/>
  <c r="S214" i="1" s="1"/>
  <c r="X213" i="1"/>
  <c r="U213" i="1" s="1"/>
  <c r="R213" i="1"/>
  <c r="Q213" i="1"/>
  <c r="X212" i="1"/>
  <c r="U212" i="1" s="1"/>
  <c r="S212" i="1"/>
  <c r="R212" i="1"/>
  <c r="Q212" i="1"/>
  <c r="X211" i="1"/>
  <c r="U211" i="1"/>
  <c r="S211" i="1"/>
  <c r="R211" i="1"/>
  <c r="Q211" i="1"/>
  <c r="X210" i="1"/>
  <c r="U210" i="1" s="1"/>
  <c r="R210" i="1"/>
  <c r="Q210" i="1"/>
  <c r="S210" i="1" s="1"/>
  <c r="X209" i="1"/>
  <c r="U209" i="1" s="1"/>
  <c r="R209" i="1"/>
  <c r="Q209" i="1"/>
  <c r="S209" i="1" s="1"/>
  <c r="X208" i="1"/>
  <c r="U208" i="1" s="1"/>
  <c r="R208" i="1"/>
  <c r="S208" i="1" s="1"/>
  <c r="Q208" i="1"/>
  <c r="X207" i="1"/>
  <c r="U207" i="1"/>
  <c r="S207" i="1"/>
  <c r="R207" i="1"/>
  <c r="Q207" i="1"/>
  <c r="X206" i="1"/>
  <c r="U206" i="1"/>
  <c r="R206" i="1"/>
  <c r="Q206" i="1"/>
  <c r="S206" i="1" s="1"/>
  <c r="X205" i="1"/>
  <c r="U205" i="1" s="1"/>
  <c r="R205" i="1"/>
  <c r="Q205" i="1"/>
  <c r="S205" i="1" s="1"/>
  <c r="X204" i="1"/>
  <c r="U204" i="1" s="1"/>
  <c r="R204" i="1"/>
  <c r="S204" i="1" s="1"/>
  <c r="Q204" i="1"/>
  <c r="X203" i="1"/>
  <c r="U203" i="1"/>
  <c r="S203" i="1"/>
  <c r="R203" i="1"/>
  <c r="Q203" i="1"/>
  <c r="X202" i="1"/>
  <c r="U202" i="1"/>
  <c r="R202" i="1"/>
  <c r="Q202" i="1"/>
  <c r="S202" i="1" s="1"/>
  <c r="X201" i="1"/>
  <c r="U201" i="1" s="1"/>
  <c r="R201" i="1"/>
  <c r="Q201" i="1"/>
  <c r="S201" i="1" s="1"/>
  <c r="X200" i="1"/>
  <c r="U200" i="1" s="1"/>
  <c r="R200" i="1"/>
  <c r="S200" i="1" s="1"/>
  <c r="Q200" i="1"/>
  <c r="X199" i="1"/>
  <c r="U199" i="1"/>
  <c r="S199" i="1"/>
  <c r="R199" i="1"/>
  <c r="Q199" i="1"/>
  <c r="X198" i="1"/>
  <c r="U198" i="1"/>
  <c r="R198" i="1"/>
  <c r="Q198" i="1"/>
  <c r="S198" i="1" s="1"/>
  <c r="X197" i="1"/>
  <c r="U197" i="1" s="1"/>
  <c r="R197" i="1"/>
  <c r="Q197" i="1"/>
  <c r="S197" i="1" s="1"/>
  <c r="X196" i="1"/>
  <c r="U196" i="1" s="1"/>
  <c r="R196" i="1"/>
  <c r="S196" i="1" s="1"/>
  <c r="Q196" i="1"/>
  <c r="X195" i="1"/>
  <c r="U195" i="1"/>
  <c r="S195" i="1"/>
  <c r="R195" i="1"/>
  <c r="Q195" i="1"/>
  <c r="X194" i="1"/>
  <c r="U194" i="1"/>
  <c r="R194" i="1"/>
  <c r="Q194" i="1"/>
  <c r="S194" i="1" s="1"/>
  <c r="X193" i="1"/>
  <c r="U193" i="1" s="1"/>
  <c r="R193" i="1"/>
  <c r="Q193" i="1"/>
  <c r="S193" i="1" s="1"/>
  <c r="X192" i="1"/>
  <c r="U192" i="1" s="1"/>
  <c r="R192" i="1"/>
  <c r="S192" i="1" s="1"/>
  <c r="Q192" i="1"/>
  <c r="X191" i="1"/>
  <c r="U191" i="1"/>
  <c r="S191" i="1"/>
  <c r="R191" i="1"/>
  <c r="Q191" i="1"/>
  <c r="X190" i="1"/>
  <c r="U190" i="1"/>
  <c r="R190" i="1"/>
  <c r="Q190" i="1"/>
  <c r="S190" i="1" s="1"/>
  <c r="X189" i="1"/>
  <c r="U189" i="1" s="1"/>
  <c r="R189" i="1"/>
  <c r="Q189" i="1"/>
  <c r="S189" i="1" s="1"/>
  <c r="X188" i="1"/>
  <c r="U188" i="1" s="1"/>
  <c r="R188" i="1"/>
  <c r="S188" i="1" s="1"/>
  <c r="Q188" i="1"/>
  <c r="X187" i="1"/>
  <c r="U187" i="1"/>
  <c r="S187" i="1"/>
  <c r="R187" i="1"/>
  <c r="Q187" i="1"/>
  <c r="X186" i="1"/>
  <c r="U186" i="1"/>
  <c r="R186" i="1"/>
  <c r="Q186" i="1"/>
  <c r="S186" i="1" s="1"/>
  <c r="X185" i="1"/>
  <c r="U185" i="1" s="1"/>
  <c r="R185" i="1"/>
  <c r="Q185" i="1"/>
  <c r="S185" i="1" s="1"/>
  <c r="X184" i="1"/>
  <c r="U184" i="1" s="1"/>
  <c r="R184" i="1"/>
  <c r="S184" i="1" s="1"/>
  <c r="Q184" i="1"/>
  <c r="X183" i="1"/>
  <c r="U183" i="1"/>
  <c r="S183" i="1"/>
  <c r="R183" i="1"/>
  <c r="Q183" i="1"/>
  <c r="X182" i="1"/>
  <c r="U182" i="1"/>
  <c r="R182" i="1"/>
  <c r="Q182" i="1"/>
  <c r="S182" i="1" s="1"/>
  <c r="X181" i="1"/>
  <c r="U181" i="1" s="1"/>
  <c r="R181" i="1"/>
  <c r="Q181" i="1"/>
  <c r="S181" i="1" s="1"/>
  <c r="X180" i="1"/>
  <c r="U180" i="1" s="1"/>
  <c r="R180" i="1"/>
  <c r="S180" i="1" s="1"/>
  <c r="Q180" i="1"/>
  <c r="X179" i="1"/>
  <c r="U179" i="1"/>
  <c r="S179" i="1"/>
  <c r="R179" i="1"/>
  <c r="Q179" i="1"/>
  <c r="X178" i="1"/>
  <c r="U178" i="1"/>
  <c r="R178" i="1"/>
  <c r="Q178" i="1"/>
  <c r="S178" i="1" s="1"/>
  <c r="X177" i="1"/>
  <c r="U177" i="1" s="1"/>
  <c r="R177" i="1"/>
  <c r="Q177" i="1"/>
  <c r="S177" i="1" s="1"/>
  <c r="X176" i="1"/>
  <c r="U176" i="1" s="1"/>
  <c r="R176" i="1"/>
  <c r="S176" i="1" s="1"/>
  <c r="Q176" i="1"/>
  <c r="X175" i="1"/>
  <c r="U175" i="1"/>
  <c r="S175" i="1"/>
  <c r="R175" i="1"/>
  <c r="Q175" i="1"/>
  <c r="X174" i="1"/>
  <c r="U174" i="1"/>
  <c r="R174" i="1"/>
  <c r="Q174" i="1"/>
  <c r="S174" i="1" s="1"/>
  <c r="X173" i="1"/>
  <c r="U173" i="1" s="1"/>
  <c r="R173" i="1"/>
  <c r="Q173" i="1"/>
  <c r="S173" i="1" s="1"/>
  <c r="X172" i="1"/>
  <c r="U172" i="1" s="1"/>
  <c r="R172" i="1"/>
  <c r="S172" i="1" s="1"/>
  <c r="Q172" i="1"/>
  <c r="X171" i="1"/>
  <c r="U171" i="1"/>
  <c r="S171" i="1"/>
  <c r="R171" i="1"/>
  <c r="Q171" i="1"/>
  <c r="X170" i="1"/>
  <c r="U170" i="1"/>
  <c r="R170" i="1"/>
  <c r="Q170" i="1"/>
  <c r="S170" i="1" s="1"/>
  <c r="X169" i="1"/>
  <c r="U169" i="1" s="1"/>
  <c r="R169" i="1"/>
  <c r="Q169" i="1"/>
  <c r="S169" i="1" s="1"/>
  <c r="X168" i="1"/>
  <c r="U168" i="1"/>
  <c r="R168" i="1"/>
  <c r="S168" i="1" s="1"/>
  <c r="Q168" i="1"/>
  <c r="X167" i="1"/>
  <c r="U167" i="1"/>
  <c r="S167" i="1"/>
  <c r="R167" i="1"/>
  <c r="Q167" i="1"/>
  <c r="X166" i="1"/>
  <c r="U166" i="1"/>
  <c r="R166" i="1"/>
  <c r="Q166" i="1"/>
  <c r="S166" i="1" s="1"/>
  <c r="X165" i="1"/>
  <c r="U165" i="1" s="1"/>
  <c r="R165" i="1"/>
  <c r="Q165" i="1"/>
  <c r="X164" i="1"/>
  <c r="U164" i="1"/>
  <c r="S164" i="1"/>
  <c r="R164" i="1"/>
  <c r="Q164" i="1"/>
  <c r="X163" i="1"/>
  <c r="U163" i="1"/>
  <c r="S163" i="1"/>
  <c r="R163" i="1"/>
  <c r="Q163" i="1"/>
  <c r="X162" i="1"/>
  <c r="U162" i="1" s="1"/>
  <c r="R162" i="1"/>
  <c r="Q162" i="1"/>
  <c r="S162" i="1" s="1"/>
  <c r="X161" i="1"/>
  <c r="U161" i="1" s="1"/>
  <c r="R161" i="1"/>
  <c r="Q161" i="1"/>
  <c r="X160" i="1"/>
  <c r="U160" i="1"/>
  <c r="S160" i="1"/>
  <c r="R160" i="1"/>
  <c r="Q160" i="1"/>
  <c r="X159" i="1"/>
  <c r="U159" i="1"/>
  <c r="S159" i="1"/>
  <c r="R159" i="1"/>
  <c r="Q159" i="1"/>
  <c r="X158" i="1"/>
  <c r="U158" i="1" s="1"/>
  <c r="R158" i="1"/>
  <c r="Q158" i="1"/>
  <c r="S158" i="1" s="1"/>
  <c r="X157" i="1"/>
  <c r="U157" i="1" s="1"/>
  <c r="R157" i="1"/>
  <c r="Q157" i="1"/>
  <c r="S157" i="1" s="1"/>
  <c r="X156" i="1"/>
  <c r="U156" i="1"/>
  <c r="R156" i="1"/>
  <c r="S156" i="1" s="1"/>
  <c r="Q156" i="1"/>
  <c r="X155" i="1"/>
  <c r="U155" i="1"/>
  <c r="S155" i="1"/>
  <c r="R155" i="1"/>
  <c r="Q155" i="1"/>
  <c r="X154" i="1"/>
  <c r="U154" i="1"/>
  <c r="R154" i="1"/>
  <c r="Q154" i="1"/>
  <c r="S154" i="1" s="1"/>
  <c r="X153" i="1"/>
  <c r="U153" i="1" s="1"/>
  <c r="R153" i="1"/>
  <c r="Q153" i="1"/>
  <c r="S153" i="1" s="1"/>
  <c r="X152" i="1"/>
  <c r="U152" i="1"/>
  <c r="R152" i="1"/>
  <c r="S152" i="1" s="1"/>
  <c r="Q152" i="1"/>
  <c r="X151" i="1"/>
  <c r="U151" i="1"/>
  <c r="S151" i="1"/>
  <c r="R151" i="1"/>
  <c r="Q151" i="1"/>
  <c r="X150" i="1"/>
  <c r="U150" i="1"/>
  <c r="R150" i="1"/>
  <c r="Q150" i="1"/>
  <c r="S150" i="1" s="1"/>
  <c r="X149" i="1"/>
  <c r="U149" i="1" s="1"/>
  <c r="R149" i="1"/>
  <c r="Q149" i="1"/>
  <c r="X148" i="1"/>
  <c r="U148" i="1"/>
  <c r="S148" i="1"/>
  <c r="R148" i="1"/>
  <c r="Q148" i="1"/>
  <c r="X147" i="1"/>
  <c r="U147" i="1"/>
  <c r="S147" i="1"/>
  <c r="R147" i="1"/>
  <c r="Q147" i="1"/>
  <c r="X146" i="1"/>
  <c r="U146" i="1" s="1"/>
  <c r="R146" i="1"/>
  <c r="Q146" i="1"/>
  <c r="S146" i="1" s="1"/>
  <c r="X145" i="1"/>
  <c r="U145" i="1" s="1"/>
  <c r="R145" i="1"/>
  <c r="Q145" i="1"/>
  <c r="X144" i="1"/>
  <c r="U144" i="1"/>
  <c r="S144" i="1"/>
  <c r="R144" i="1"/>
  <c r="Q144" i="1"/>
  <c r="X143" i="1"/>
  <c r="U143" i="1"/>
  <c r="S143" i="1"/>
  <c r="R143" i="1"/>
  <c r="Q143" i="1"/>
  <c r="X142" i="1"/>
  <c r="U142" i="1" s="1"/>
  <c r="R142" i="1"/>
  <c r="Q142" i="1"/>
  <c r="S142" i="1" s="1"/>
  <c r="X141" i="1"/>
  <c r="U141" i="1" s="1"/>
  <c r="R141" i="1"/>
  <c r="Q141" i="1"/>
  <c r="S141" i="1" s="1"/>
  <c r="X140" i="1"/>
  <c r="U140" i="1"/>
  <c r="R140" i="1"/>
  <c r="S140" i="1" s="1"/>
  <c r="Q140" i="1"/>
  <c r="X139" i="1"/>
  <c r="U139" i="1"/>
  <c r="S139" i="1"/>
  <c r="R139" i="1"/>
  <c r="Q139" i="1"/>
  <c r="X138" i="1"/>
  <c r="U138" i="1"/>
  <c r="R138" i="1"/>
  <c r="Q138" i="1"/>
  <c r="S138" i="1" s="1"/>
  <c r="X137" i="1"/>
  <c r="U137" i="1" s="1"/>
  <c r="R137" i="1"/>
  <c r="Q137" i="1"/>
  <c r="S137" i="1" s="1"/>
  <c r="P137" i="1"/>
  <c r="X136" i="1"/>
  <c r="U136" i="1"/>
  <c r="S136" i="1"/>
  <c r="R136" i="1"/>
  <c r="Q136" i="1"/>
  <c r="X135" i="1"/>
  <c r="U135" i="1"/>
  <c r="R135" i="1"/>
  <c r="Q135" i="1"/>
  <c r="S135" i="1" s="1"/>
  <c r="X134" i="1"/>
  <c r="U134" i="1" s="1"/>
  <c r="R134" i="1"/>
  <c r="Q134" i="1"/>
  <c r="X133" i="1"/>
  <c r="U133" i="1"/>
  <c r="S133" i="1"/>
  <c r="R133" i="1"/>
  <c r="Q133" i="1"/>
  <c r="X132" i="1"/>
  <c r="U132" i="1"/>
  <c r="S132" i="1"/>
  <c r="R132" i="1"/>
  <c r="Q132" i="1"/>
  <c r="X131" i="1"/>
  <c r="U131" i="1" s="1"/>
  <c r="R131" i="1"/>
  <c r="Q131" i="1"/>
  <c r="S131" i="1" s="1"/>
  <c r="X130" i="1"/>
  <c r="U130" i="1" s="1"/>
  <c r="R130" i="1"/>
  <c r="Q130" i="1"/>
  <c r="R129" i="1"/>
  <c r="S129" i="1" s="1"/>
  <c r="Q129" i="1"/>
  <c r="P129" i="1"/>
  <c r="X129" i="1" s="1"/>
  <c r="U129" i="1" s="1"/>
  <c r="X128" i="1"/>
  <c r="U128" i="1"/>
  <c r="R128" i="1"/>
  <c r="Q128" i="1"/>
  <c r="S128" i="1" s="1"/>
  <c r="X127" i="1"/>
  <c r="U127" i="1" s="1"/>
  <c r="R127" i="1"/>
  <c r="Q127" i="1"/>
  <c r="X126" i="1"/>
  <c r="U126" i="1"/>
  <c r="S126" i="1"/>
  <c r="R126" i="1"/>
  <c r="Q126" i="1"/>
  <c r="X125" i="1"/>
  <c r="U125" i="1"/>
  <c r="S125" i="1"/>
  <c r="R125" i="1"/>
  <c r="Q125" i="1"/>
  <c r="X124" i="1"/>
  <c r="U124" i="1" s="1"/>
  <c r="R124" i="1"/>
  <c r="Q124" i="1"/>
  <c r="S124" i="1" s="1"/>
  <c r="X123" i="1"/>
  <c r="U123" i="1" s="1"/>
  <c r="R123" i="1"/>
  <c r="Q123" i="1"/>
  <c r="X122" i="1"/>
  <c r="U122" i="1"/>
  <c r="S122" i="1"/>
  <c r="R122" i="1"/>
  <c r="Q122" i="1"/>
  <c r="X121" i="1"/>
  <c r="U121" i="1"/>
  <c r="S121" i="1"/>
  <c r="R121" i="1"/>
  <c r="Q121" i="1"/>
  <c r="X120" i="1"/>
  <c r="U120" i="1" s="1"/>
  <c r="R120" i="1"/>
  <c r="Q120" i="1"/>
  <c r="S120" i="1" s="1"/>
  <c r="X119" i="1"/>
  <c r="U119" i="1" s="1"/>
  <c r="R119" i="1"/>
  <c r="Q119" i="1"/>
  <c r="S119" i="1" s="1"/>
  <c r="X118" i="1"/>
  <c r="U118" i="1"/>
  <c r="R118" i="1"/>
  <c r="S118" i="1" s="1"/>
  <c r="Q118" i="1"/>
  <c r="X117" i="1"/>
  <c r="U117" i="1"/>
  <c r="S117" i="1"/>
  <c r="R117" i="1"/>
  <c r="Q117" i="1"/>
  <c r="X116" i="1"/>
  <c r="U116" i="1"/>
  <c r="R116" i="1"/>
  <c r="Q116" i="1"/>
  <c r="S116" i="1" s="1"/>
  <c r="X115" i="1"/>
  <c r="U115" i="1" s="1"/>
  <c r="R115" i="1"/>
  <c r="S115" i="1" s="1"/>
  <c r="Q115" i="1"/>
  <c r="X114" i="1"/>
  <c r="U114" i="1"/>
  <c r="S114" i="1"/>
  <c r="R114" i="1"/>
  <c r="Q114" i="1"/>
  <c r="X113" i="1"/>
  <c r="U113" i="1"/>
  <c r="R113" i="1"/>
  <c r="Q113" i="1"/>
  <c r="S113" i="1" s="1"/>
  <c r="X112" i="1"/>
  <c r="U112" i="1" s="1"/>
  <c r="R112" i="1"/>
  <c r="Q112" i="1"/>
  <c r="S112" i="1" s="1"/>
  <c r="X111" i="1"/>
  <c r="U111" i="1" s="1"/>
  <c r="R111" i="1"/>
  <c r="Q111" i="1"/>
  <c r="S111" i="1" s="1"/>
  <c r="X110" i="1"/>
  <c r="U110" i="1"/>
  <c r="R110" i="1"/>
  <c r="S110" i="1" s="1"/>
  <c r="Q110" i="1"/>
  <c r="X109" i="1"/>
  <c r="U109" i="1" s="1"/>
  <c r="S109" i="1"/>
  <c r="R109" i="1"/>
  <c r="Q109" i="1"/>
  <c r="X108" i="1"/>
  <c r="U108" i="1"/>
  <c r="R108" i="1"/>
  <c r="Q108" i="1"/>
  <c r="X107" i="1"/>
  <c r="U107" i="1" s="1"/>
  <c r="R107" i="1"/>
  <c r="S107" i="1" s="1"/>
  <c r="Q107" i="1"/>
  <c r="X106" i="1"/>
  <c r="U106" i="1"/>
  <c r="S106" i="1"/>
  <c r="R106" i="1"/>
  <c r="Q106" i="1"/>
  <c r="X105" i="1"/>
  <c r="U105" i="1"/>
  <c r="R105" i="1"/>
  <c r="Q105" i="1"/>
  <c r="S105" i="1" s="1"/>
  <c r="X104" i="1"/>
  <c r="U104" i="1" s="1"/>
  <c r="R104" i="1"/>
  <c r="Q104" i="1"/>
  <c r="S104" i="1" s="1"/>
  <c r="X103" i="1"/>
  <c r="U103" i="1" s="1"/>
  <c r="R103" i="1"/>
  <c r="Q103" i="1"/>
  <c r="S103" i="1" s="1"/>
  <c r="X102" i="1"/>
  <c r="U102" i="1"/>
  <c r="R102" i="1"/>
  <c r="S102" i="1" s="1"/>
  <c r="Q102" i="1"/>
  <c r="X101" i="1"/>
  <c r="U101" i="1" s="1"/>
  <c r="S101" i="1"/>
  <c r="R101" i="1"/>
  <c r="Q101" i="1"/>
  <c r="X100" i="1"/>
  <c r="U100" i="1"/>
  <c r="R100" i="1"/>
  <c r="Q100" i="1"/>
  <c r="X99" i="1"/>
  <c r="U99" i="1"/>
  <c r="S99" i="1"/>
  <c r="R99" i="1"/>
  <c r="Q99" i="1"/>
  <c r="X98" i="1"/>
  <c r="U98" i="1"/>
  <c r="R98" i="1"/>
  <c r="Q98" i="1"/>
  <c r="S98" i="1" s="1"/>
  <c r="X97" i="1"/>
  <c r="U97" i="1" s="1"/>
  <c r="R97" i="1"/>
  <c r="Q97" i="1"/>
  <c r="S97" i="1" s="1"/>
  <c r="X96" i="1"/>
  <c r="U96" i="1" s="1"/>
  <c r="R96" i="1"/>
  <c r="S96" i="1" s="1"/>
  <c r="Q96" i="1"/>
  <c r="S95" i="1"/>
  <c r="R95" i="1"/>
  <c r="Q95" i="1"/>
  <c r="P95" i="1"/>
  <c r="X95" i="1" s="1"/>
  <c r="U95" i="1" s="1"/>
  <c r="X94" i="1"/>
  <c r="U94" i="1" s="1"/>
  <c r="R94" i="1"/>
  <c r="Q94" i="1"/>
  <c r="S94" i="1" s="1"/>
  <c r="X93" i="1"/>
  <c r="U93" i="1" s="1"/>
  <c r="R93" i="1"/>
  <c r="S93" i="1" s="1"/>
  <c r="Q93" i="1"/>
  <c r="X92" i="1"/>
  <c r="U92" i="1"/>
  <c r="S92" i="1"/>
  <c r="R92" i="1"/>
  <c r="Q92" i="1"/>
  <c r="X91" i="1"/>
  <c r="U91" i="1"/>
  <c r="R91" i="1"/>
  <c r="Q91" i="1"/>
  <c r="S91" i="1" s="1"/>
  <c r="X90" i="1"/>
  <c r="U90" i="1" s="1"/>
  <c r="R90" i="1"/>
  <c r="Q90" i="1"/>
  <c r="S90" i="1" s="1"/>
  <c r="X89" i="1"/>
  <c r="U89" i="1" s="1"/>
  <c r="R89" i="1"/>
  <c r="S89" i="1" s="1"/>
  <c r="Q89" i="1"/>
  <c r="X88" i="1"/>
  <c r="U88" i="1"/>
  <c r="S88" i="1"/>
  <c r="R88" i="1"/>
  <c r="Q88" i="1"/>
  <c r="X87" i="1"/>
  <c r="U87" i="1"/>
  <c r="R87" i="1"/>
  <c r="Q87" i="1"/>
  <c r="S87" i="1" s="1"/>
  <c r="X86" i="1"/>
  <c r="U86" i="1" s="1"/>
  <c r="R86" i="1"/>
  <c r="Q86" i="1"/>
  <c r="S86" i="1" s="1"/>
  <c r="X85" i="1"/>
  <c r="U85" i="1" s="1"/>
  <c r="R85" i="1"/>
  <c r="S85" i="1" s="1"/>
  <c r="Q85" i="1"/>
  <c r="P85" i="1"/>
  <c r="R84" i="1"/>
  <c r="Q84" i="1"/>
  <c r="S84" i="1" s="1"/>
  <c r="P84" i="1"/>
  <c r="X84" i="1" s="1"/>
  <c r="U84" i="1" s="1"/>
  <c r="X83" i="1"/>
  <c r="U83" i="1" s="1"/>
  <c r="R83" i="1"/>
  <c r="S83" i="1" s="1"/>
  <c r="Q83" i="1"/>
  <c r="X82" i="1"/>
  <c r="U82" i="1"/>
  <c r="S82" i="1"/>
  <c r="R82" i="1"/>
  <c r="Q82" i="1"/>
  <c r="X81" i="1"/>
  <c r="U81" i="1"/>
  <c r="R81" i="1"/>
  <c r="Q81" i="1"/>
  <c r="S81" i="1" s="1"/>
  <c r="X80" i="1"/>
  <c r="U80" i="1" s="1"/>
  <c r="R80" i="1"/>
  <c r="Q80" i="1"/>
  <c r="S80" i="1" s="1"/>
  <c r="X79" i="1"/>
  <c r="U79" i="1" s="1"/>
  <c r="R79" i="1"/>
  <c r="S79" i="1" s="1"/>
  <c r="Q79" i="1"/>
  <c r="X78" i="1"/>
  <c r="U78" i="1"/>
  <c r="S78" i="1"/>
  <c r="R78" i="1"/>
  <c r="Q78" i="1"/>
  <c r="X77" i="1"/>
  <c r="U77" i="1"/>
  <c r="R77" i="1"/>
  <c r="Q77" i="1"/>
  <c r="S77" i="1" s="1"/>
  <c r="X76" i="1"/>
  <c r="U76" i="1" s="1"/>
  <c r="R76" i="1"/>
  <c r="Q76" i="1"/>
  <c r="S76" i="1" s="1"/>
  <c r="X75" i="1"/>
  <c r="U75" i="1" s="1"/>
  <c r="R75" i="1"/>
  <c r="S75" i="1" s="1"/>
  <c r="Q75" i="1"/>
  <c r="X74" i="1"/>
  <c r="U74" i="1"/>
  <c r="S74" i="1"/>
  <c r="R74" i="1"/>
  <c r="Q74" i="1"/>
  <c r="X73" i="1"/>
  <c r="U73" i="1"/>
  <c r="R73" i="1"/>
  <c r="Q73" i="1"/>
  <c r="S73" i="1" s="1"/>
  <c r="X72" i="1"/>
  <c r="U72" i="1" s="1"/>
  <c r="R72" i="1"/>
  <c r="Q72" i="1"/>
  <c r="S72" i="1" s="1"/>
  <c r="X71" i="1"/>
  <c r="U71" i="1" s="1"/>
  <c r="R71" i="1"/>
  <c r="S71" i="1" s="1"/>
  <c r="Q71" i="1"/>
  <c r="X70" i="1"/>
  <c r="U70" i="1"/>
  <c r="S70" i="1"/>
  <c r="R70" i="1"/>
  <c r="Q70" i="1"/>
  <c r="X69" i="1"/>
  <c r="U69" i="1"/>
  <c r="R69" i="1"/>
  <c r="Q69" i="1"/>
  <c r="S69" i="1" s="1"/>
  <c r="X68" i="1"/>
  <c r="U68" i="1" s="1"/>
  <c r="R68" i="1"/>
  <c r="Q68" i="1"/>
  <c r="S68" i="1" s="1"/>
  <c r="X67" i="1"/>
  <c r="U67" i="1" s="1"/>
  <c r="R67" i="1"/>
  <c r="S67" i="1" s="1"/>
  <c r="Q67" i="1"/>
  <c r="X66" i="1"/>
  <c r="U66" i="1"/>
  <c r="S66" i="1"/>
  <c r="R66" i="1"/>
  <c r="Q66" i="1"/>
  <c r="X65" i="1"/>
  <c r="U65" i="1"/>
  <c r="R65" i="1"/>
  <c r="Q65" i="1"/>
  <c r="S65" i="1" s="1"/>
  <c r="X64" i="1"/>
  <c r="U64" i="1" s="1"/>
  <c r="R64" i="1"/>
  <c r="Q64" i="1"/>
  <c r="S64" i="1" s="1"/>
  <c r="X63" i="1"/>
  <c r="U63" i="1" s="1"/>
  <c r="R63" i="1"/>
  <c r="S63" i="1" s="1"/>
  <c r="Q63" i="1"/>
  <c r="X62" i="1"/>
  <c r="U62" i="1"/>
  <c r="S62" i="1"/>
  <c r="R62" i="1"/>
  <c r="Q62" i="1"/>
  <c r="X61" i="1"/>
  <c r="U61" i="1"/>
  <c r="R61" i="1"/>
  <c r="Q61" i="1"/>
  <c r="S61" i="1" s="1"/>
  <c r="X60" i="1"/>
  <c r="U60" i="1" s="1"/>
  <c r="R60" i="1"/>
  <c r="Q60" i="1"/>
  <c r="S60" i="1" s="1"/>
  <c r="X59" i="1"/>
  <c r="U59" i="1" s="1"/>
  <c r="R59" i="1"/>
  <c r="S59" i="1" s="1"/>
  <c r="Q59" i="1"/>
  <c r="X58" i="1"/>
  <c r="U58" i="1"/>
  <c r="S58" i="1"/>
  <c r="R58" i="1"/>
  <c r="Q58" i="1"/>
  <c r="X57" i="1"/>
  <c r="U57" i="1"/>
  <c r="R57" i="1"/>
  <c r="Q57" i="1"/>
  <c r="S57" i="1" s="1"/>
  <c r="X56" i="1"/>
  <c r="U56" i="1" s="1"/>
  <c r="R56" i="1"/>
  <c r="Q56" i="1"/>
  <c r="S56" i="1" s="1"/>
  <c r="X55" i="1"/>
  <c r="U55" i="1" s="1"/>
  <c r="R55" i="1"/>
  <c r="S55" i="1" s="1"/>
  <c r="Q55" i="1"/>
  <c r="X54" i="1"/>
  <c r="U54" i="1"/>
  <c r="S54" i="1"/>
  <c r="R54" i="1"/>
  <c r="Q54" i="1"/>
  <c r="X53" i="1"/>
  <c r="U53" i="1"/>
  <c r="R53" i="1"/>
  <c r="Q53" i="1"/>
  <c r="S53" i="1" s="1"/>
  <c r="X52" i="1"/>
  <c r="U52" i="1" s="1"/>
  <c r="R52" i="1"/>
  <c r="Q52" i="1"/>
  <c r="S52" i="1" s="1"/>
  <c r="X51" i="1"/>
  <c r="U51" i="1" s="1"/>
  <c r="R51" i="1"/>
  <c r="S51" i="1" s="1"/>
  <c r="Q51" i="1"/>
  <c r="Y50" i="1"/>
  <c r="X50" i="1"/>
  <c r="U50" i="1"/>
  <c r="R50" i="1"/>
  <c r="Q50" i="1"/>
  <c r="S50" i="1" s="1"/>
  <c r="X49" i="1"/>
  <c r="U49" i="1" s="1"/>
  <c r="R49" i="1"/>
  <c r="Q49" i="1"/>
  <c r="S49" i="1" s="1"/>
  <c r="X48" i="1"/>
  <c r="U48" i="1" s="1"/>
  <c r="R48" i="1"/>
  <c r="S48" i="1" s="1"/>
  <c r="Q48" i="1"/>
  <c r="X47" i="1"/>
  <c r="U47" i="1"/>
  <c r="S47" i="1"/>
  <c r="R47" i="1"/>
  <c r="Q47" i="1"/>
  <c r="X46" i="1"/>
  <c r="U46" i="1"/>
  <c r="R46" i="1"/>
  <c r="Q46" i="1"/>
  <c r="S46" i="1" s="1"/>
  <c r="X45" i="1"/>
  <c r="U45" i="1" s="1"/>
  <c r="R45" i="1"/>
  <c r="Q45" i="1"/>
  <c r="S45" i="1" s="1"/>
  <c r="X44" i="1"/>
  <c r="U44" i="1" s="1"/>
  <c r="R44" i="1"/>
  <c r="S44" i="1" s="1"/>
  <c r="Q44" i="1"/>
  <c r="X43" i="1"/>
  <c r="U43" i="1"/>
  <c r="S43" i="1"/>
  <c r="R43" i="1"/>
  <c r="Q43" i="1"/>
  <c r="X42" i="1"/>
  <c r="U42" i="1"/>
  <c r="R42" i="1"/>
  <c r="Q42" i="1"/>
  <c r="S42" i="1" s="1"/>
  <c r="X41" i="1"/>
  <c r="U41" i="1" s="1"/>
  <c r="R41" i="1"/>
  <c r="Q41" i="1"/>
  <c r="S41" i="1" s="1"/>
  <c r="X40" i="1"/>
  <c r="U40" i="1" s="1"/>
  <c r="R40" i="1"/>
  <c r="S40" i="1" s="1"/>
  <c r="Q40" i="1"/>
  <c r="X39" i="1"/>
  <c r="U39" i="1"/>
  <c r="S39" i="1"/>
  <c r="R39" i="1"/>
  <c r="Q39" i="1"/>
  <c r="X38" i="1"/>
  <c r="U38" i="1"/>
  <c r="R38" i="1"/>
  <c r="Q38" i="1"/>
  <c r="S38" i="1" s="1"/>
  <c r="X37" i="1"/>
  <c r="U37" i="1" s="1"/>
  <c r="R37" i="1"/>
  <c r="Q37" i="1"/>
  <c r="S37" i="1" s="1"/>
  <c r="X36" i="1"/>
  <c r="U36" i="1" s="1"/>
  <c r="R36" i="1"/>
  <c r="S36" i="1" s="1"/>
  <c r="Q36" i="1"/>
  <c r="X35" i="1"/>
  <c r="U35" i="1"/>
  <c r="S35" i="1"/>
  <c r="R35" i="1"/>
  <c r="Q35" i="1"/>
  <c r="X34" i="1"/>
  <c r="U34" i="1"/>
  <c r="R34" i="1"/>
  <c r="Q34" i="1"/>
  <c r="S34" i="1" s="1"/>
  <c r="X33" i="1"/>
  <c r="U33" i="1" s="1"/>
  <c r="R33" i="1"/>
  <c r="Q33" i="1"/>
  <c r="S33" i="1" s="1"/>
  <c r="X32" i="1"/>
  <c r="U32" i="1" s="1"/>
  <c r="R32" i="1"/>
  <c r="S32" i="1" s="1"/>
  <c r="Q32" i="1"/>
  <c r="X31" i="1"/>
  <c r="U31" i="1"/>
  <c r="S31" i="1"/>
  <c r="R31" i="1"/>
  <c r="Q31" i="1"/>
  <c r="X30" i="1"/>
  <c r="U30" i="1"/>
  <c r="R30" i="1"/>
  <c r="Q30" i="1"/>
  <c r="S30" i="1" s="1"/>
  <c r="X29" i="1"/>
  <c r="U29" i="1" s="1"/>
  <c r="R29" i="1"/>
  <c r="Q29" i="1"/>
  <c r="S29" i="1" s="1"/>
  <c r="X28" i="1"/>
  <c r="U28" i="1" s="1"/>
  <c r="R28" i="1"/>
  <c r="S28" i="1" s="1"/>
  <c r="Q28" i="1"/>
  <c r="X27" i="1"/>
  <c r="U27" i="1"/>
  <c r="S27" i="1"/>
  <c r="R27" i="1"/>
  <c r="Q27" i="1"/>
  <c r="X26" i="1"/>
  <c r="U26" i="1"/>
  <c r="R26" i="1"/>
  <c r="Q26" i="1"/>
  <c r="S26" i="1" s="1"/>
  <c r="X25" i="1"/>
  <c r="U25" i="1" s="1"/>
  <c r="R25" i="1"/>
  <c r="Q25" i="1"/>
  <c r="S25" i="1" s="1"/>
  <c r="X24" i="1"/>
  <c r="U24" i="1" s="1"/>
  <c r="R24" i="1"/>
  <c r="S24" i="1" s="1"/>
  <c r="Q24" i="1"/>
  <c r="X23" i="1"/>
  <c r="U23" i="1"/>
  <c r="S23" i="1"/>
  <c r="R23" i="1"/>
  <c r="Q23" i="1"/>
  <c r="Y22" i="1"/>
  <c r="X22" i="1"/>
  <c r="U22" i="1" s="1"/>
  <c r="R22" i="1"/>
  <c r="Q22" i="1"/>
  <c r="S22" i="1" s="1"/>
  <c r="X21" i="1"/>
  <c r="U21" i="1" s="1"/>
  <c r="R21" i="1"/>
  <c r="S21" i="1" s="1"/>
  <c r="Q21" i="1"/>
  <c r="X20" i="1"/>
  <c r="U20" i="1"/>
  <c r="S20" i="1"/>
  <c r="R20" i="1"/>
  <c r="Q20" i="1"/>
  <c r="X19" i="1"/>
  <c r="U19" i="1"/>
  <c r="R19" i="1"/>
  <c r="Q19" i="1"/>
  <c r="S19" i="1" s="1"/>
  <c r="X18" i="1"/>
  <c r="U18" i="1" s="1"/>
  <c r="T18" i="1"/>
  <c r="R18" i="1"/>
  <c r="S18" i="1" s="1"/>
  <c r="Q18" i="1"/>
  <c r="X17" i="1"/>
  <c r="U17" i="1"/>
  <c r="S17" i="1"/>
  <c r="R17" i="1"/>
  <c r="Q17" i="1"/>
  <c r="X16" i="1"/>
  <c r="U16" i="1"/>
  <c r="R16" i="1"/>
  <c r="Q16" i="1"/>
  <c r="S16" i="1" s="1"/>
  <c r="X15" i="1"/>
  <c r="U15" i="1" s="1"/>
  <c r="R15" i="1"/>
  <c r="Q15" i="1"/>
  <c r="S15" i="1" s="1"/>
  <c r="Y14" i="1"/>
  <c r="X14" i="1"/>
  <c r="U14" i="1"/>
  <c r="S14" i="1"/>
  <c r="R14" i="1"/>
  <c r="Q14" i="1"/>
  <c r="X13" i="1"/>
  <c r="U13" i="1"/>
  <c r="R13" i="1"/>
  <c r="Q13" i="1"/>
  <c r="S13" i="1" s="1"/>
  <c r="X12" i="1"/>
  <c r="U12" i="1" s="1"/>
  <c r="R12" i="1"/>
  <c r="Q12" i="1"/>
  <c r="S12" i="1" s="1"/>
  <c r="Y11" i="1"/>
  <c r="X11" i="1"/>
  <c r="U11" i="1"/>
  <c r="S11" i="1"/>
  <c r="R11" i="1"/>
  <c r="Q11" i="1"/>
  <c r="X10" i="1"/>
  <c r="U10" i="1"/>
  <c r="R10" i="1"/>
  <c r="Q10" i="1"/>
  <c r="S10" i="1" s="1"/>
  <c r="Y9" i="1"/>
  <c r="U9" i="1"/>
  <c r="R9" i="1"/>
  <c r="Q9" i="1"/>
  <c r="S9" i="1" s="1"/>
  <c r="X8" i="1"/>
  <c r="U8" i="1"/>
  <c r="R8" i="1"/>
  <c r="S8" i="1" s="1"/>
  <c r="Q8" i="1"/>
  <c r="S123" i="1" l="1"/>
  <c r="S130" i="1"/>
  <c r="S145" i="1"/>
  <c r="S161" i="1"/>
  <c r="S217" i="1"/>
  <c r="S235" i="1"/>
  <c r="S264" i="1"/>
  <c r="S100" i="1"/>
  <c r="S108" i="1"/>
  <c r="S127" i="1"/>
  <c r="S134" i="1"/>
  <c r="S149" i="1"/>
  <c r="S165" i="1"/>
  <c r="S213" i="1"/>
  <c r="S231" i="1"/>
  <c r="S260" i="1"/>
</calcChain>
</file>

<file path=xl/sharedStrings.xml><?xml version="1.0" encoding="utf-8"?>
<sst xmlns="http://schemas.openxmlformats.org/spreadsheetml/2006/main" count="1885" uniqueCount="564">
  <si>
    <t>Informes de ejecución Agosto- 2022</t>
  </si>
  <si>
    <t>Secretaría Distrital de Hacienda</t>
  </si>
  <si>
    <t>Vigencia 2022</t>
  </si>
  <si>
    <t>Fuente: Informacion recibida de los Supervisores de los conrtatos Bog Data</t>
  </si>
  <si>
    <t>INFORMACIÓN CONSOLIDADA DEL CONTRATO A LA FECHA CON TODAS LAS NOVEDADES/CAMBIOS Y/O MODIFICACIONES</t>
  </si>
  <si>
    <t>VIGENCIA</t>
  </si>
  <si>
    <t>No. CONTRATO</t>
  </si>
  <si>
    <t>INFORME_EJECUCION</t>
  </si>
  <si>
    <t>NIT CONTRATISTA</t>
  </si>
  <si>
    <t>NOMBRE CONTATISTA</t>
  </si>
  <si>
    <t>CODIGO_CLASE_INT</t>
  </si>
  <si>
    <t>SUPERVISOR INTERNO</t>
  </si>
  <si>
    <t>NIT SUP. INTERNO</t>
  </si>
  <si>
    <t>SUPERVISOR EXTERNO</t>
  </si>
  <si>
    <t>NID SUP. EXT</t>
  </si>
  <si>
    <t>FECHA_CORTE</t>
  </si>
  <si>
    <t>Fecha de suscripción</t>
  </si>
  <si>
    <t>Fecha de Inicio</t>
  </si>
  <si>
    <t>Fecha Finalizacion Programada</t>
  </si>
  <si>
    <t>Valor del Contrato
inical</t>
  </si>
  <si>
    <t>Dias Ejecutados</t>
  </si>
  <si>
    <t>total dias contrato</t>
  </si>
  <si>
    <t>% Ejecución</t>
  </si>
  <si>
    <t>Recursos totales desembolsados o pagados.</t>
  </si>
  <si>
    <t>Recursos pendientes de ejecutar.</t>
  </si>
  <si>
    <t>Cantidad de Adiciones/
prórrogas</t>
  </si>
  <si>
    <t>Vr. Adiciones</t>
  </si>
  <si>
    <t>Vr. Total con Adiciones</t>
  </si>
  <si>
    <t>Plazo totsl prprrogas (días)</t>
  </si>
  <si>
    <t>Grupo Compras</t>
  </si>
  <si>
    <t>Área Solicitante</t>
  </si>
  <si>
    <t>170201-0-2017</t>
  </si>
  <si>
    <t>Se ha dado cumplimiento satisfactorio a estas obligaciones</t>
  </si>
  <si>
    <t>SECRETARIA GENERAL DE LA ALCALDIA MAYOR DE BOGOTA  D.C.</t>
  </si>
  <si>
    <t>GERSON  GRANADOS VILLAMIL</t>
  </si>
  <si>
    <t>N/A</t>
  </si>
  <si>
    <t>Dir_Informática_01</t>
  </si>
  <si>
    <t>DESPACHO DIR. INFORMATICA Y TECNOLOGIA</t>
  </si>
  <si>
    <t>x</t>
  </si>
  <si>
    <t>170211-0-2017</t>
  </si>
  <si>
    <t>Ha cumplido de manera satisfactoria para el período certificado</t>
  </si>
  <si>
    <t>170321-0-2017</t>
  </si>
  <si>
    <t>El contrato se ha ejecutado sin presentar contratiempos.</t>
  </si>
  <si>
    <t>INSTITUTO PARA LA ECONOMIA SOCIAL - IPES</t>
  </si>
  <si>
    <t>BETSY CAROLINA VELASCO JIMENEZ</t>
  </si>
  <si>
    <t>Dir_Gestión_Cor_01</t>
  </si>
  <si>
    <t>SUBD. ADMINISTRATIVA Y FINANCIERA</t>
  </si>
  <si>
    <t>170363-0-2017</t>
  </si>
  <si>
    <t>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t>
  </si>
  <si>
    <t>INDUDATA S A S</t>
  </si>
  <si>
    <t>MARCELA VICTORIA HERNANDEZ ROMERO;LEONARDO ARTURO PAZOS GALINDO;DIANA DEL PILAR ORTIZ BAYONA;DIEGO  SANCHEZ VILLEGAS;LUZ AMANDA BETANCOURT RIVERA</t>
  </si>
  <si>
    <t>41785177;79374245;51780474;79423100;51720832</t>
  </si>
  <si>
    <t>190499-0-2019</t>
  </si>
  <si>
    <t>UNION TEMPORAL JLT DELIMA WILLIS SDH CMA 01 2019</t>
  </si>
  <si>
    <t>JOHN VICENTE NAJAR CESPEDES</t>
  </si>
  <si>
    <t>200110-0-2020</t>
  </si>
  <si>
    <t>ASEGURADORA SOLIDARIA DE COLOMBIA ENTIDA D COOPERATIVA</t>
  </si>
  <si>
    <t>200164-0-2020</t>
  </si>
  <si>
    <t xml:space="preserve">En el período comprendido entre el 1 y el 5 de agosto de 2022, el contratista tuvo bajo su custodia y almacenamiento 73.012 cajas.  Consulta préstamo documental por demanda  Para el período comprendido entre el 1 y el 5 de agosto de 2022, se realizaron las siguientes consultas:  Tipo de consulta Cantidad remisiones/cajas No. De Remisión  Urgente   3/9 SA-00517, SA-00518, SA-00519  Transporte  Se detalla el número de servicios de transporte utilizados el período comprendido entre el 1 y el 5 de agosto de 2022   Cantidad Descripción 3 TRANSPORTE IDA, CONSULTA NORMAL   Se detallan las cantidades de re-archivos utilizadas durante el período comprendido entre el 1 y el 5 de agosto de 2022  Cantidad cajas Descripción 0  1 El contratista entregó junto con el acta de inicio, copia de la certificación bancaria y la matriz de comunicaciones con la relación de los nombres y roles dentro del proyecto para todas las actividades que se requieran durante la ejecución del contrato. 2 Soluciones en Gestión Documental Almarchivos, S.A., durante el tiempo de ejecución del contrato ha contado con las instalaciones adecuadas para la custodia de las unidades documentales de la Secretaría Distrital de Hacienda, de acuerdo con la normatividad vigente.  La bodega se encuentra ubicada en la Calle 17A No. 58-58 Puente Aranda. 3 El contratista mantuvo absoluta confidencialidad del archivo documental entregado en custodia. 4 Respondió por la custodia, reserva y cuidado de las cajas recibidas para la ejecución del contrato. No se ha presentado pérdida de documentos. 5 Cumplió con las normas básicas que regulan la actividad del servicio de transporte terrestre automotor de carga. 6 Para este periodo el contratista presentó al supervisor, el informe del mes con el detalle de las actividades realizadas y los soportes respectivos, los cuales reposan en el expediente del contrato. 7 El contratista no presenta variaciones en los precios unitarios de la propuesta final. 8 Durante este periodo no se presentaron pérdidas de bienes, ni daños que afectaran la prestación del servicio 9 Las demás que se deriven de la naturaleza y objeto del contrato. </t>
  </si>
  <si>
    <t>ALMARCHIVOS S.A.</t>
  </si>
  <si>
    <t>OLGA LUCIA BONILLA OROZCO</t>
  </si>
  <si>
    <t>Se Certifica que el contratista ha cumplido satisfactoriamente con las obligaciones especiales estipuladas en el contrato No. 210103 prestando el servicio de soporte y mantenimiento del Sistema de Información V.I.G.I.A Riesgo.</t>
  </si>
  <si>
    <t>SOLUSOFT DE COLOMBIA SAS</t>
  </si>
  <si>
    <t>BEVERLY CAROLINA RAMIREZ TRIANA</t>
  </si>
  <si>
    <t>Of_Riesgos</t>
  </si>
  <si>
    <t>OF. ANALISIS Y CONTROL RIESGO</t>
  </si>
  <si>
    <t>AXA COLPATRIA SEGUROS SA</t>
  </si>
  <si>
    <t>El contratista dió cumplimiento a las obligaciones pactadas en los estudios previos del presente contrato.</t>
  </si>
  <si>
    <t>RADDAR LIMITADA</t>
  </si>
  <si>
    <t>MANUEL ALEJANDRO VELASQUEZ OVALLE</t>
  </si>
  <si>
    <t>Dir_Estadísticas</t>
  </si>
  <si>
    <t>SUBD. ANALISIS SECTORIAL</t>
  </si>
  <si>
    <t>1. Ha cumplido con el objeto del presente contrato y las obligaciones establecidas en los estudios previos y la propuesta Servicios Oracle No. LIC-FY21-057 que hace parte integral del contrato a suscribir.  2. Ha puesto a disposición de la Secretaría Distrital de Hacienda toda su capacidad, experiencia y conocimientos para cumplir con el desarrollo del objeto contratado.  3. Entregó  el código CSI (Customer Support Identification) correspondiente a la renovación del soporte y actualización de licencias objeto del alcance contratado en los términos y condiciones ofrecidas y pactadas de conformidad con la propuesta presentada por el contratista y para los servicios ACS.  4. La entidad ha solicitado el soporte y la actualización de todos los productos mencionados en el Alcance del Objeto de los estudios previos y establecidos en la propuesta del Contratista, sujeto a lo previsto en las políticas de prestación del servicio de soporte técnico de Oracle, vigentes en el momento.  5. Ha prestado el servicio de soporte y actualización software Update License and Support a los programas objeto del presente contrato durante todo el plazo establecido en este documento y en las condiciones definidas en la oferta del Contratista.  6. Ha prestado el servicio de soporte y actualización Oracle Premier Support para los sistemas objeto del presente contrato durante todo el plazo establecido en este documento y en las condiciones definidas en la oferta del Contratista.  7. Ha dado asistencia técnica (a los problemas y preguntas) con los SRs 24 horas al día, 7 días a la semana (24x7) a través de la página web http://support.oracle.com conrelación a los productos Oracle licenciados.  8. Entregó previa solicitud de la entidad, las actualizaciones de software y versiones de mantenimiento certificadas y liberadas en el mercado colombiano.  9. Cumplió con las condiciones jurídicas, técnicas, económicas y financieras de la propuesta del Contratista.  10. Ha salvaguardado la información confidencial y de reserva que ha obtenido en el desarrollo de sus actividades y que se han identificada como tal al momento de su revelación, salvo requerimiento de la autoridad competente, por un período de tres años desde su revelación.  11. Acatar las instrucciones que para el desarrollo del contrato le imparta la Secretaría Distrital de Hacienda por conducto del supervisor, siempre que las mismas estén directamente relacionadas con el objeto del contrato.  12. Asumir el riesgo cambiario y los posibles incrementos que puedan presentarse en los costos directos e indirectos que el cumplimiento del contrato conlleve hasta su liquidación.  13. Las demás obligaciones que sean propias del objeto del contrato.</t>
  </si>
  <si>
    <t>ORACLE COLOMBIA LIMITADA</t>
  </si>
  <si>
    <t>ANTONIO ORLANDO OLAYA TARQUINO</t>
  </si>
  <si>
    <t>SUBD. INFRAESTRUCTURA TIC</t>
  </si>
  <si>
    <t>El contratista garantizó el acceso al sistema para negociación de renta fija MEC PLUS durante el periodo.</t>
  </si>
  <si>
    <t>BOLSA DE VALORES DE COLOMBIA S.A.</t>
  </si>
  <si>
    <t>LUZ AMPARO QUINTERO LINARES</t>
  </si>
  <si>
    <t>Dir_Impuestos</t>
  </si>
  <si>
    <t>SUBD. PLANEACION E INTELIGENCIA TRIB</t>
  </si>
  <si>
    <t xml:space="preserve">El contratista durante el periodo garantizó el acceso a la plataforma Master Trader para los usuarios con el perfil MASTER TRADER GESTION Acceso a la plataforma Master Trader para los usuarios con perfil MASTER TRADER PLUS. </t>
  </si>
  <si>
    <t>Cumplió con las especificaciones técnicas exigidas.  Puso a disposición el Reglamento de Funcionamiento, Manuales e Instructivos correspondientes.  Veló por el adecuado funcionamiento del sistema de información suministrado.  Informó de cualquier cambio de metodología o normatividad que incide en la valoración del portafolio.  Atendió las características del objeto contractual, las obligaciones descritas y las circunstancias en que el contrato debe desarrollarse, la Secretaría Distrital de Hacienda considera que durante su ejecución no habrá lugar a causar daños o perjuicios a personas o bienes de terceros ya que la información a la que acceda la Secretaría será utilizada por ésta para valorar su portafolio de inversiones y poder obtener la mejor alternativa del negocio en el mercado, siendo la única responsable de la utilización de la información que entregue el contratista.</t>
  </si>
  <si>
    <t>PROVEEDOR INTEGRAL DE PRECIOS COLOMBIA P ROVEEDOR DE PRECIOS PARA VALORACION S.A.</t>
  </si>
  <si>
    <t>DAVID JULIAN GAMBOA SANCHEZ</t>
  </si>
  <si>
    <t>Dir_Tesorería</t>
  </si>
  <si>
    <t>OF. OPERACIONES FINANCIERAS</t>
  </si>
  <si>
    <t>Durante el periodo comprendido entre el 1° y el 31 de agosto de 2022 el contratista cumplió con las condiciones y obligaciones del Anexo No. 1 - Especificaciones Técnicas.</t>
  </si>
  <si>
    <t>EMPRESA POWER SERVICES LTDA</t>
  </si>
  <si>
    <t>Durante el periodo comprendido entre el 1 y el 31 de agosto, el contratista cumplió con las condiciones y obligaciones del contrato así como del Anexo 1. Especificaciones Técnicas</t>
  </si>
  <si>
    <t>SOLUTION COPY LTDA</t>
  </si>
  <si>
    <t>MARIA FERNANDA VALENCIA BRAVO</t>
  </si>
  <si>
    <t>El contratista ha cumplido con cada una de las obligaciones especiales en el periodo transcurrido de ejecución, brindando los servicios de custodia, almacenamiento y transporte de medios de acuerdo con lo requerido en el contrato.</t>
  </si>
  <si>
    <t>MYRIAN ROCIO CARDENAS BOHORQUEZ</t>
  </si>
  <si>
    <t xml:space="preserve">Durante el periodo comprendido entre el 1° y el 13 de agosto de 2022 el contratista cumplió con las condiciones y obligaciones del Anexo No. 1 - Especificaciones Técnicas.  Los soportes de la gestión se encuentran contenidos dentro del expediente digital de supervisión. </t>
  </si>
  <si>
    <t>DAR SOLUCIONES SAS</t>
  </si>
  <si>
    <t>ARGENIS PATRICIA MONROY CARDENAS</t>
  </si>
  <si>
    <t>JM SECURITY LTDA</t>
  </si>
  <si>
    <t>Durante el mes de agosto el contratista prestó los servicios  integrales de  central  medios  para  la  planeación, producción  y  ejecución  de compañas  de  divulgación,  impresos,  material p.o.p,  videos  y piezas  institucionales  a  fin  de  divulgar  contenidos  de  la Secretaría Distrital  de  Hacienda.</t>
  </si>
  <si>
    <t>UNION TEMPORAL SM - CM</t>
  </si>
  <si>
    <t>ELIANA  CASTELLANOS DIAZ</t>
  </si>
  <si>
    <t>Of_Comunicaciones</t>
  </si>
  <si>
    <t>OF. ASESORA DE COMUNICACIONES</t>
  </si>
  <si>
    <t xml:space="preserve">El contratista dió cumplimiento a las obligaciones pactadas en los estudios previos del presente contrato. </t>
  </si>
  <si>
    <t>LA GALERIA INMOBILIARIA LTDA</t>
  </si>
  <si>
    <t>PEDRO OSWALDO HERNANDEZ SANTAMARIA</t>
  </si>
  <si>
    <t>FERREDISEÑOS DAES LIAL S.A.S.</t>
  </si>
  <si>
    <t xml:space="preserve">Certificados de firmas digitales (Dispositivo de almacenamiento criptográfico Token (USB) o virtual: Se realizó solicitud a la Entidad Certificadora el suministro de 7 token de firma digital asi: 4 Token nuevos 2 Token nuevos por caducidad 1 Token por reposición por perdida  1 Certificado SSL-EV sitio appsweb.shd.gov.co Emision, instalación y configuración de un Wilcard interno sitio *.hec.shd.gov.co Emision, instalación y configuración de un Wilcard externo sitio *.shd.gov.co 1 Certificado SSL-EV OFICINA VIRTUAL en el waf </t>
  </si>
  <si>
    <t>SOCIEDAD CAMERAL DE CERTIFICACION DIGITA L CERTICAMARA S A</t>
  </si>
  <si>
    <t>Durante el mes de agosto el contratista prestó los servicios de suscripción, soporte y actualización de productos Adobe y Corel Draw e instalación funcional para la Secretaria Distrital de Hacienda y el Concejo de Bogotá.</t>
  </si>
  <si>
    <t>SOFTWARE IT SAS</t>
  </si>
  <si>
    <t>ELIANA  CASTELLANOS DIAZ;JOHN JAIRO VARGAS SUPELANO</t>
  </si>
  <si>
    <t>52329596;80026974</t>
  </si>
  <si>
    <t>INVER-TRACK SAS</t>
  </si>
  <si>
    <t>GUILLERMO  CAMARGO RINCON</t>
  </si>
  <si>
    <t>El servicio se prestó con normalidad desde el día 01 de agosto hasta el dia 31 de agosto 2022. Durante el mes de junio no se presentaron fallas, ni interrupciones del servicio, tampoco se presentaron indisponibilidades adicionales. Durante este mes se realizo el pago de la factura correspondiente al servicio de mantenimiento preventivo y unas horas de soporte a demanda por un valor de $ 24.398.439 con lo cual se ha ejecutado un aproximado de 96 % del valor del contrato. El proximo pago se realizara si se requieren horas de trabajo especializado a demanda.</t>
  </si>
  <si>
    <t>BGH COLOMBIA S A S</t>
  </si>
  <si>
    <t>LUIS ALIRIO ANDUQUIA CASTAÑEDA</t>
  </si>
  <si>
    <t>Recibo a satisfacción de ejemplares diarios el El Tiempo y Portafolio para la Secretaría Distrital de Hacienda durante el mes de agosto</t>
  </si>
  <si>
    <t>CASA EDITORIAL EL TIEMPO S A</t>
  </si>
  <si>
    <t xml:space="preserve">El contratista puso a disposición de la Entidad el personal requerido, para ejecutar las actividades, realizó las rutinas del mantenimiento preventivo y correctivo de acuerdo con las solicitudes de la interventoría y las presentadas por las diferentes áreas, las cuales fueron aprobadas para su ejecución. Durante este periodo se tiene un total de 387 tickets generados en cumplimiento al plan de mantenimiento de la entidad y a solicitudes realizadas, de las cuales el contratista da cumplimiento y cierre a un total de 312 lo que representa un 81% de cumplimiento aproximadamente. Se le recuerda nuevamente al contratista que todas las actividades programadas que no fueron ejecutadas quedan automáticamente programadas para el mes de Agosto, no obstante, es importante reiterar al contratista que debe cumplir con la programación enviada en los tiempos establecidos; así mismo en reunión de seguimiento mensual se le recalca al contratista que para la finalización del contrato deben estar ejecutadas y cerradas todas las actividades de mantenimiento programadas dentro del plan de mantenimiento y solicitudes generadas durante el desarrollo del contrato. </t>
  </si>
  <si>
    <t>CONSORCIO T&amp;O 2021</t>
  </si>
  <si>
    <t>LOGIA 3 ASOCIADOS SAS</t>
  </si>
  <si>
    <t>Recibo a satisfacción de ejemplares diario La republica durante el mes de agosto</t>
  </si>
  <si>
    <t>EDITORIAL LA REPUBLICA SAS</t>
  </si>
  <si>
    <t xml:space="preserve">La interventoría ha cumplido con las obligaciones especiales establecidas en el anexo técnico, realizando seguimiento y control al c umplimiento de la ejecución de actividades del contratista en la realización de rutinas de mantenimiento preventivo y correctivo de acuerdo con las solicitudes de funcionarios y las presentadas por las diferentes áreas, las cuales fueron aprobadas para su ejecución. Durante este periodo se tiene un total de 387 tickets generados en cumplimiento al plan de mantenimiento de la entidad y a solicitudes realizadas, de las cuales el contratista da cumplimiento y cierre a un total de 312 lo que representa un 81% de cumplimiento aproximadamente. Realizó seguimiento y control de actividades rutinarias que se están ejecutando y para el control de asistencia del personal del contratista. Realizó el recibido de servicio ejecutados por el contratista de mantenimiento integrado. Ha realizado seguimiento a los requerimientos de mantenimientos preventivos y correctivos realizados por medio de correo, whatsapp, mesa de servicio, por parte de funcionarios. Recorrido por sedes para levantamiento de necesidades para inicio de mantenimientos preventivos y correctivos. Asistencia a reuniones programadas por la entidad. Acompañamiento y verificación de las actividades ejecutadas por el contratista de mantenimiento integrado. Elaboración de informe de interventoría. Realización de recorridos de inspección para detectar eventos que requieran la realización de mantenimientos preventivos y correctivos. </t>
  </si>
  <si>
    <t>PABLO ENRIQUE GARCIA BARCO</t>
  </si>
  <si>
    <t>CENTRO CAR 19 LIMITADA</t>
  </si>
  <si>
    <t>El contratista cumplió las obligaciones específicas del contrato</t>
  </si>
  <si>
    <t>UNIÓN TEMPORAL  AXA COLPATRIA SEGUROS S.A MAPFRE SEGUROS GENERALES DE COLOMBIA S.A LA PREVISORA S.A. COMPAÑÍA DE SEGURO S - SDH 2021.</t>
  </si>
  <si>
    <t>BETSY CAROLINA VELASCO JIMENEZ;MANUEL DUGLAS RAUL AVILA OLARTE</t>
  </si>
  <si>
    <t>52427296;79058110</t>
  </si>
  <si>
    <t xml:space="preserve">Durante el mes de agosto el contratista llevó a cabo actividades enmarcadas en la fase preliminar del plan de trabajo. En particular podemos destacar el envío del producto 1 de análisis de la banca de inversión. Adicionalmente se hicieron labora periódicas como las de transferencia de rendimientos financieros e informe de actividades. - El contratista ha entregado informes mensuales con la labores desarrolladas en su labor de gerencia para cumplir con el objeto del Contrato </t>
  </si>
  <si>
    <t>GRUPO ENERGIA BOGOTA S A ESP PUDIENDO UT ILIZAR PARA TODOS LOS EFECTOS EN TODAS</t>
  </si>
  <si>
    <t>JORGE LUIS PRIETO SAAVEDRA;ENNY YOJANA LEMUS TRUJILLO</t>
  </si>
  <si>
    <t>1020747746;52903803</t>
  </si>
  <si>
    <t>Subs_Técnica</t>
  </si>
  <si>
    <t>DESPACHO SUBSECRETARIO TECNICO</t>
  </si>
  <si>
    <t xml:space="preserve">Durante el mes de agosto la SDP adelantó actividades para la aplicación de encuestas Sisbén luego de adjudicar el proceso de licitación a contratista en el mes de junio. Las acciones quedaron consignadas en el Comité Técnico de Seguimiento al Convenio, en dónde se discutió el avance en la aplicación de encuestas y expectativas de números de encuestas a aplicar. - El contratista ha entregado informes bimestrales de actividades en el marco del Comité Técnico de seguimiento del Convenio. Así mismo se encuentra elaborando el producto final de caracterización socioeconómica </t>
  </si>
  <si>
    <t>SECRETARIA DISTRITAL DE PLANEACION</t>
  </si>
  <si>
    <t>JORGE LUIS PRIETO SAAVEDRA</t>
  </si>
  <si>
    <t>Desp_Sec_Hacienda</t>
  </si>
  <si>
    <t>DESPACHO SECRETARIO DISTRITAL DE HDA.</t>
  </si>
  <si>
    <t>Durante el periodo reportado se dio cumplimiento a las obligaciones</t>
  </si>
  <si>
    <t>CAJA DE COMPENSACION FAMILIAR COMPENSAR</t>
  </si>
  <si>
    <t>LEONOR JEANNETTE SALAMANCA DAZA</t>
  </si>
  <si>
    <t>SUBD. TALENTO HUMANO</t>
  </si>
  <si>
    <t>Del 1 al 31 de agosto de 2022 se realizó mantenimiento y backup a las diferentes bases de datos de Eyes and Hands Forms que se encuentran en producción en la SDH.  Se realizó la octava visita técnica con el fin de hacer seguimiento al uso y operación de la solución y verificar que todo esté funcionando de acuerdo con los parámetros establecidos dentro del contrato y los desarrollos que se tienen en producción en la SDH.  El propósito de la visita fue dar mantenimiento preventivo al software, para lo cual se adelantaron las siguientes acciones:  Mantenimiento de las Bases de datos.  Verificación del correcto funcionamiento de FORMS, DLL y aplicativos anexos.  Depuración de la información histórica.  Monitoreo y verificación del funcionamiento de las Estadísticas de producción generadas por fecha y usuario de los módulos de Scan, lnterpret y Verify, garantizando que las mismas se puedan consultar en la plataforma Eyes and Hands forms.</t>
  </si>
  <si>
    <t>E CAPTURE SAS</t>
  </si>
  <si>
    <t>RUBEN CIRO CASTILLO SANCHEZ</t>
  </si>
  <si>
    <t>OF. OPERACION SISTEMA GESTION DOCUMENTAL</t>
  </si>
  <si>
    <t>LOGYCA / ASOCIACION</t>
  </si>
  <si>
    <t>LUZ AMANDA BETANCOURT RIVERA</t>
  </si>
  <si>
    <t>SUBD. SOLUCIONES TIC</t>
  </si>
  <si>
    <t>TEAM MANAGEMENT INFRASTRUCTURE S.A.S</t>
  </si>
  <si>
    <t>PEDRO  INFANTE PARRA</t>
  </si>
  <si>
    <t xml:space="preserve">Se recibe a satisfacción por parte de la supervisión del contrato la activación del licenciamiento ilimitando en el Software Suite Visión Empresarial por el tiempo restante de la suscripción, así mismo se realiza la prórroga del licenciamiento por 2 meses y la ejecución de 41.5 horas de configuración y parametrizaciones en la herramienta tecnológica. Lo anterior corresponde a los siguientes ítems de la orden de compra No. 79867.  SUS-SVE-03- Suscripción SaaS SVE Gestión de Calidad SUS-SVE-04 Suscripción SaaS SVE Gestión de Calidad - usuario adicional SUS-SVE-16 Suscripción SaaS SVE módulo planes - usuario adicional CON-SVE-17 Configuración técnica o reportes específicos para la Entidad </t>
  </si>
  <si>
    <t>PENSEMOS S A</t>
  </si>
  <si>
    <t>JULIO ALEJANDRO ABRIL TABARES;JUAN CARLOS MONTAÑA GEREDA</t>
  </si>
  <si>
    <t>79979936;79801442</t>
  </si>
  <si>
    <t>Of_Planeación</t>
  </si>
  <si>
    <t>OF. ASESORA DE PLANEACION</t>
  </si>
  <si>
    <t>ING SOLUTION S A S</t>
  </si>
  <si>
    <t>UNIVERSIDAD SERGIO ARBOLEDA</t>
  </si>
  <si>
    <t>JHON HUMBERTO GUERRERO LEGRO</t>
  </si>
  <si>
    <t>SUBD. EDUCACION TRIBUTARIA Y SERVICIO</t>
  </si>
  <si>
    <t>Se recibe a satisfacción por parte de la supervisión del contrato los productos de la Fase II – Recolección de información y conformación de bases de datos: i) Informe de trabajo de campo y ii) Bases de datos cuantitativas y cualitativas. En esta fase se recolectaron los datos para construir los índices, indicadores y categorías de análisis, guardando consistencia con la recolección realizada en la vigencia 2020. Adicionalmente, se consolidaron y entregaron a la SDH las bases de datos cuantitativas y cualitativas para análisis.se está certificando el periodo que va desde el 23 de diciembre de 2021 al 23 de mayo de 2022.</t>
  </si>
  <si>
    <t>IPSOS NAPOLEON FRANCO &amp; CIA S A S</t>
  </si>
  <si>
    <t>JULIO ALEJANDRO ABRIL TABARES</t>
  </si>
  <si>
    <t xml:space="preserve">El contratista dio cumplimiento a las obligaciones especiales del contrato: - EL CONTRATISTA presentó el cronograma con las actividades y fichas técnicas de los equipos ofertados y validados por el fabricante; el cronograma incluye los hitos, fechas, responsables y el organigrama del equipo de trabajo para el desarrollo del objeto del contrato. El cronograma el organigrama y las fichas técnicas de los equipos se entregaron al momento de la firma del acta de inicio para aprobación de interventor. Esta vigente el cronograma de fecha de aprobación 31/05/2022. El cronograma presenta un retraso del 20 % representado en obras civiles, proyecto Enel condensa, sistema fotovoltaico. Para esto la Interventoría solicito plan de contingencia. - EL CONTRATISTA acreditó para el momento de la suscripción del Acta de Inicio del Contrato el personal técnico mínimo requerido en el numeral 4.3 del Anexo técnico. Previa la suscripción del Acta de Inicio la Interventoria del contrato verificó las hojas de vida y soportes necesarios que acreditan la experiencia del equipo de trabajo.  - Se radicaron los diseños serie 3 ante el Operador de Red. El día 9 de mayo se recibieron observaciones por parte de Enel Condensa. El día 30 de mayo de 2022 el contratista presenta el diseño con observaciones corregidas. Condensa informa que el proceso fue cerrado, por lo que se inician reuniones directas con los funcionaros de condensa a cargo de aprobación del proyecto. El día 15 de agosto se realiza reunión con ingenieros de condensa en donde se informa que se debe corregir la factibilidad deservicio ya que Enel condensa al expedirla solo tubo en cuanta un circuito y al predio entran dos alimentadores, así mismo se realizan observaciones a los diseños y se solicita cálculos de coordinación de protecciones. Se acuerda entonces con el personal de Enel condensa:  1. La factibilidad debe tener los dos puntos de conexión: Ing. José Joaquín Castañeda e Ing Hernando Serrano Tello de Enel Condensa. 2. Realizar Estudio de Coordinación de protecciones: Unión temporal subestaciones SDH 3. Eliminar le fusible de la celda 26 UT. 4. La celda 12 no es un barraje. Esto es un ajuste de dibujo: Unión temporal subestaciones SDH. 5. Revisar Convención de interruptor de potencia: Unión temporal subestaciones SDH. 6. Mover el 27 a posición del 26: Unión temporal subestaciones SDH  El día 19 de agosto Enel condensa a través del ingeniero Ángel Mauricio Castro Beltrán, sugiere realizar mesa de trabajo antes de radicar el proyecto debido al alcance de este. El día 29 de agosto Enel condensa solicita a la confirmación de información pendiente para programar próxima mesa de trabajo. El cont ratista envía el mismo 29 de agosto la información referente a planos y se compromete a enviar el estudio de coordinación de protecciones para el miércoles dicha información para el miércoles 3 agosto. Una vez se tenga esta información se programará la próxima mesa de trabajo con Enel-Condensa. - EL CONTRATISTA presentó el cronograma con las actividades y fichas técnicas de los equipos ofertados y validados por el fabricante; el cronograma incluye los hitos, fechas, responsables y el organigrama del equipo de trabajo para el desarrollo del objeto del contrato. El cronograma el organigrama y las fichas técnicas de los equipos se entregaron al momento de la firma del acta de inicio para aprobación de interventor.  El cronograma presenta un retraso del 20% representado en obras civiles, proyecto Enel- condensa, sistema fotovoltaico. Para esto la Interventoría solicito plan de contingencia - Se recibieron por parte del contratista los correspondientes informes del periodo.  - El contratista repuso 600 Gls de Diesel utilizados en las ventanas de mantenimiento realizadas a la fecha.  - El contratista realizo la actualización de los planos de las 4 subestaciones a solicitud de Enel- Condensa  - El CONTRATISTA dio estricto cumplimiento a las normas colombianas de seguridad y salud en el trabajo garantizando las condiciones óptimas para el desarrollo de las actividades propias del objeto del presente contrato, previendo la ocurrencia de accidentes y velando por la seguridad del personal a cargo de las labores.  - Previo al inicio de labores, el CONTRATISTA entregó a la Interventoria y al departamento HSE de la SDH la documentación relacionada con el sistema de seguridad y salud en el trabajo, además de las evidencias del cumplimiento en relación con los pagos de seguridad social y las certificaciones de idoneidad de los trabajadores que intervendrán en las actividades del proyecto, El CONTRATISTA incluyó dentro de su propuesta la persona responsable de HSE durante los periodos laborales.  - El CONTRATISTA trasladó y almacenó los materiales y equipos que se requieren para el desarrollo del Proyecto por su cuenta y riesgo, la SDH le asignó un espacio dentro de las sedes a trabajar para su respectivo almacenaje, la seguridad y adecuaciones corrieron a cargo del CONTRATISTA  - El CONTRATISTA proporcionó la totalidad de los insumos, elementos materiales necesarios para la ejecución del contrato.  - El CONTRATISTA ha incluido personal con experiencia profesional y técnica, directamente empleado y supervisado por el mismo.  - El CONTRATISTA mantuvo el aseo de las instalaciones a diario, recogiendo escombros o materiales que ya no se usen y que sean del a lcance de la implementación. Estos desechos, escombros o materiales se acopiaron en un punto seleccionado previamente para luego retirar de las instalaciones el CONTRATISTA bajo su responsabilidad y costo cumpliendo con las normas ambientales a que exista lugar.  - El contratista se hizo responsable de los equipos que utilizó para las mediciones de los sistemas de puesta a tierra de las 4 subestaciones y de los equipos para mantenimiento de los trasformadores  - El CONTRATISTA presentó todos y cada uno de los protocolos de pruebas  </t>
  </si>
  <si>
    <t>UNION TEMPORAL SDH SUBESTACION 2021</t>
  </si>
  <si>
    <t>PRAN CONSTRUCCIONES SAS</t>
  </si>
  <si>
    <t>Recibo a satisfacción de ejemplares diario el Espectador para la Secretaría Distrital de Hacienda durante el mes de agosto</t>
  </si>
  <si>
    <t>COMUNICAN S A</t>
  </si>
  <si>
    <t>Durante el mes de agosto el contratista públicó los avisos de ley solicitados por las dependencias.</t>
  </si>
  <si>
    <t>MEDIA AGENCY LTDA</t>
  </si>
  <si>
    <t>Durante el período del 1 al 22 de agosto, el contratista participó en las reuniones citadas para la definición de la entrega del item Cajas X-100</t>
  </si>
  <si>
    <t>LEGARCHIVO S A S</t>
  </si>
  <si>
    <t>OF. TECNICA SISTEMA GESTION DOCUMENTAL</t>
  </si>
  <si>
    <t>GLOBAL INDUSTRIA S.A.S.</t>
  </si>
  <si>
    <t>COMPAÑIA MUNDIAL DE SEGUROS S.A.</t>
  </si>
  <si>
    <t xml:space="preserve">Revisó posible cambio de cronograma de trabajo.  Coordinó y aprobó el ingreso de personal del contratista  Realizó seguimiento semanal a las actividades.  Apoyó a la Subdirección administrativa y Financiera en la coordinación de las actividades derivadas de la ejecución del contrato principal  Realizó las presentaciones gerenciales correspondiente al avance del proyecto y financiero  Apoyó con el acompañamiento técnico durante las maniobras eléctricas realizadas en las subestaciones 2, 3 y 4.  Revisó diseños  a radicar  ante ENEL  Recibió equipos y celdas para el  tercer corte del contrato </t>
  </si>
  <si>
    <t>En la ejecución del presente contrato y en cumplimiento de las obligaciones estipuladas en los estudios previos, se realizaron las s iguientes actividades, las cuales se encuentran registradas en el informe de gestión mensual por parte del contratista y el cual corresponde al periodo entre el 1 de agosto de 2022 y el 31 de agosto de 2022: Verificación Oficina Virtual Verificación DRUPAL Monitoreo Cloud control, instancias de DB Monitoreo IP VPN Verificación Oficina Virtual Monitoreo Cloud control, instancias de DB Estadísticas Google Analytics - Drupal Estado oficinas virtuales, liquidadores y pagos PSE Recorrido centros de cableado Monitoreo de los servicios UPS, Aire en StruXureWare Revisión de las URLs de colas de reportes Monitoreo Cloud control, instancias de DB Monitoreo UIM Monitoreo Ecommerce y PING Validación de URLs en general, archivos BAT de URLs - Check List DataCenter. Pruebas de servicios de liquidadores Pagos PSE Revisión de las URLs de colas de reportes Monitoreo de los servicios UPS, Aire en StruXureWare Monitoreo Cloud control, instancias de DB Monitoreo Alarmas CA Acompañamiento al personal SHD Recorrido de infraestructura en general y DataCenter PING sostenido start "10.190.50.22" ping 10.190.50.22 -t -l 1 – SapRouter Interno PING sostenido start "10.190.50.60" ping 10.190.50.60 -t -l 1 – SapRouter Externo PING sostenido start "10.190.132.19" ping 10.190.132.19 -t -l 1 – Canal Nuevas url a monitorear Balanceador Interno POP Nuevas url a monitorear BACKOFFICE BALANCEADO Nuevas url a monitorear BACKOFFICE INTERNO Nueva url a monitorear HP1 Apache Nuevas url a monitorear (Node 1) Tomcat Nuevas url a monitorear WP1 Webdispatcher Nueva url a monitorear POP Nuevas url a monitorear BOB Nuevas url a monitorear CRP Nuevas url a monitorear BWP</t>
  </si>
  <si>
    <t>SINERGY &amp; LOWELLS S.A.S.</t>
  </si>
  <si>
    <t>IVAN DARIO LEON ALFONSO</t>
  </si>
  <si>
    <t>el contratista ha dado cumplimiento a las obligaciones contractuales</t>
  </si>
  <si>
    <t>AURA ANGELICA SALAZAR ROJAS</t>
  </si>
  <si>
    <t>Dir_Cobro</t>
  </si>
  <si>
    <t>OF. DEPURACION CARTERA</t>
  </si>
  <si>
    <t>INGOBAR METROLOGIA SAS</t>
  </si>
  <si>
    <t>ALMACENES EXITO S.A.</t>
  </si>
  <si>
    <t>INCLUSION CONSULTORIA PARA EL DESARROLLO SAS</t>
  </si>
  <si>
    <t xml:space="preserve">Durante el periodo del 1 al 31 de agosto de 2022 la contratista Karina Andrea Rodríguez Saavedra apoyó en la realización de los informes de supervisión para el pago mensual de 4 contratos 220007, 220148, 220047 y 220070 del despacho del secretario de hacienda por medio del aplicativo BOGDATA, también cargó y se creó el expediente en BogData los documentos requeridos para la cesión del contrato numero 220160 con el radicado S_CESC/2022/0000005502, el contrato 220275 con el radicado S_CESC/2022/0000005578 y el contrato 220074 con el radicado S_CESC/2022/0000005542, apoyó en la revisión de documentos de los contratistas Zulay Garcia, Jhon Jairo Abaunza y Daniel Melo, su respectiva validación en el sistema SIDEAP y se cargaron al sistema BOGDATA para la respectiva revisión del área encargada para confirmar que cumple con los requisitos para aplicar en la cesión de los contratos 220160, 220275 y 220074. Apoyó en la creación de las líneas del PAA nuevas y la creación de los expedientes precontractuales del despacho del secretario de hacienda en el sistema BOGDATA.  Realizó llamadas a los diferentes contratistas para la solicitud de los documentos de contratación  Apoyó en la revisión de los documentos de contratación de 15 contratistas. La evidencia de esta obligación se encuentra en el Excel Documentos contratistas".  Realizo envío la documentación requerida para el trámite de afiliación a la ARL de la contratista Jesica Velandia.  Apoyo en la revisión y cargue en los diferentes aplicativos mencionados en la obligación un total de 4 cuentas de cobro de los contratos 220007, 220070, 220148 y 220047 pertenecientes al despacho del secretario. Realizó la consolidación y envío en el sistema BogData y la base solicitada por correo electrónico de los Informes de supervisión y modificaciones/Novedades mensual de la Contraloría correspondientes a los contratistas del despacho del secretario.  Apoyó en el trámite de publicación de la agenda del secretario con los diferentes entes externos en la plataforma Bogotá Cuidadora y asistió a las reuniones a las que fue convocada y prestó el apoyo general referente a su objeto contractual solicitado por el supervisor." </t>
  </si>
  <si>
    <t>KARINA ANDREA RODRIGUEZ SAAVEDRA</t>
  </si>
  <si>
    <t>JENNIFER LILIAN PABON MARTINEZ</t>
  </si>
  <si>
    <t>LAURA FELIZA MORENO ROJAS</t>
  </si>
  <si>
    <t>La contratista dio cumplimiento a las actividades programadas del 1 al 31 de agosto de 2022 de acuerdo con el objeto del contrato; apoyó la parametrización del sistema BPC, la actualización de reglas de eliminación con corte a marzo de 2022, la programación de instancias para el cargue de información y lideró el cargue e importación de la información financiera de las 91 entidades. Consolidó y gestionó la creación de usuarios y actualización de roles de acuerdo con las solicitudes realizadas por 23 entidades las cuales solicitaron 55 usuarios de acceso al ambiente productivo BPC 400 para reporte de Información financiera (CGN001-CGN002 y DDC100). Con el ánimo de facilitar a los profesionales de la DDC que estarán a cargo de la administración de BPC Consolidación, lideró la elaboración de una guía que indica claramente como se debe: i) actualizar información de contacto, ii) gestionar operaciones reciprocas, iii) actualizar tabla de composición patrimonial (TCP), iv) cargue e importación de su información financiera, v) ejecutar los procesos de conciliación y consolidación y vi) Consultas. Continuó liderando las pruebas en calidad de los desarrollos que la UT está adelantando sobre: i)Reportes del proceso de consolidación que arrojen los saldos finales del proceso incluida la modificación de la información; estas pruebas se están ejecutando con los cortes de diciembre 2019 y marzo 2020. ii) Elaboración de proceso de consolidación de grupos no oficiales, para lo cual se informó a la UT que la agrupación es "Empresas no societarias" iii) Reporte control oportunidad, este reporte fue aprobado en calidad y se autorizó el paso a productivo para realizar las pruebas con los cargues que se están haciendo de la información con corte a marzo de 2022. Elaboró y presentó ante el comité de la SHD el inventario de los reportes y funcionalidades desarrolladas de BPC Consolidación, el cual cuenta con un total de 142 reportes y desarrollos.</t>
  </si>
  <si>
    <t>AMANDA  SANTIAGO</t>
  </si>
  <si>
    <t>JUAN CAMILO SANTAMARIA HERRERA</t>
  </si>
  <si>
    <t>Dir_Contabilidad</t>
  </si>
  <si>
    <t>SUBD. CONSOLIDACION, GESTION E INVEST.</t>
  </si>
  <si>
    <t xml:space="preserve">1. Elaborar y presentar el plan de trabajo al supervisor del contrato para desarrollar el objeto del mismo Elaboró y presentó las actividades a ejecutar a través del plan de trabajo para desarrollar el objeto del contrato.  2. Realizar los registros contables de la información recibida en el módulo contable del sistema de información de los segmentos asignados. Realizó registro contable para efectuar pruebas de configuración indicador CME para la cuenta divergente 2490510100 y solicité paso a producción. Realizó registro contable para efectuar ajuste sociedad gl en la cuenta 1337071001. Realizó análisis de la información registrada a nivel de sociedad GL en el reporte CGN002 del mes de agosto de 2022 para las cuentas 2403151202 ,2403151203 y 2902010205 Realizó registro contable para reclasificar saldos cuenta 1227 a componente correspondiente en ambiente de calidad.  3. Realizar verificación, depuración y conciliación de la información contable con las áreas de gestión y entidades distritales asignadas y realizar los ajustes identificados Realizó verificación de los errores que se presentan al momento de efectuar liquidación del elemento pep, y procedió a efectuar para metrización de las cuentas 5108900100, 5111090000 en la transacción kah2. Realizó conciliación y análisis de la información que presenta el Estado de Situación Financiera versus los registros contables efectuados en las cuentas contables y solicite ajuste a las estructuras del balance ESER y CG001. Realizó verificación de la información contable que se presenta en el estado de situación y financiera y creó incidente para incluir en las estructuras del balance las cuentas contables 4802321000, 4720801000. Realizó verificación de los errores que se presentan en la cadena de procesos de los datos de los reportes CGN001 y CGN002. Realizó conciliación y análisis de la información que presenta el Estado de Situación Financiera versus los registros contables efectuados en las cuentas contables y solicitó ajuste a las estructuras del balance ESER y CG001. Efectúo verificación de los valores presentados en el reporte estado situación financiera y solicitó crear incidente para ajustes resultado del ejercicio en Excel. Realizó verificación del proceso de reordenación de cuentas por pagar y efectúo revisión de la contabilización de los documentos de la cuenta por pagar 300000750.  4. Participar en las reuniones de revisión de la información financiera de las URC asignadas y en la elaboración de las actas y formatos establecidos. Participó en las mesas de trabajo diarias sobre los temas pendientes de cuentas de enlace y de trabajo diarias del aula de triage de FI – AA – Terceros. Participó en reuniones seguimiento FI. Participó en las mesas de trabajo de Seguimiento Aspectos a Documentar - Balance BOGDATA y de trabajo monitor de consolidación. Participó reuniones de: análisis pago de documentos de devoluciones no tributarias-documentos kn, pruebas actos oficiales, legalización Activos Fijos - mayo y junio. Participó en reunión revisión proceso cargué plantilla AIU – qas, reporte IGI, ZFI_057 Desarrollo de Enlaces de Gasto _ En proceso en QAS,  temas pendientes fi-gl,  incidente No. 2000003763, FI Error Enlace Gasto Documentos ZS &lt;(&gt;&amp;&lt;)&gt; FI ERR TRASLADO RET ENLAC PAGO, de nivel de severidad - Acta cierre mensual. Participó en reunión Validación con usuarios SDH para Incidentes Solman No Aceptados. Participó en pruebas en producción para revisar el flag cierre saldos portada fecha del reporte CB 115. Participó en mesa de trabajo seguimiento cierre contable mes de junio, Socialización procedimiento Sostenibilidad Contable y formato, pruebas QAS ajuste reporte fecha conciliación, para revisar cargué de activos, Reporte de Enlaces de Gastos ZFI_0057, para revisión con ut error reporte popular 8591, para revisión casos reciprocas impuestos. Participó en mesa de trabajo para revisar Incidente: 2000003876, Revisión ESF en Excel sea igual al PDF, revisar matriz corrupción c pr-119, para revisar escenario cheque no haya sido compensado 2021, documentación nota sap plantilla, revisión con ut incidente 3992 modificación reporte conciliaciones, para revisar estado cierre 21 incidentes en esta semana FI - AA – CO, para revisar Incidente: 2000003943, cta 7990990000, Seguimiento Aspectos a Documentar - Balance BOGDATA,  revisión caso extracción entidad SAP, entrega incidentes fi-y  en mesa de trabajo entrega incidentes abab sap  5. Realizar las compensaciones de las cuentas asignadas por URC de acuerdo al sistema de información vigente. Efectúo revisión plantilla para ajustar los saldos contables a nivel de sociedad gl para las cuentas contables de ingresos correspondientes a impuestos. Efectúo revisión del desarrollo zfi_0057 reporte verificación información cuentas de enlace e informar a la UT sobre las inconsisten cias que presenta. Efectúo revisión de los ajustes al desarrollo reportes estado situación financiera zfi_0010 e informe a la ut sobre las inconsistencias. Realizó verificación de las contabilizaciones realizadas para replicar el caso de pagos con clase de documento zs numero de documento 300000751.   6. Responsabilizarse por la organización, custodia y archivo de la documentación soporte de la gestión realizada, de acuerdo con la normatividad y los procedimientos establecidos en la Secretaría Distrital de Hacienda. Organizó la documentación y los soportes generados en el marco de la ejecución del contrato de acuerdo con la normatividad y a los p rocedimientos establecidos por la Secretaría Distrital de Hacienda.  7. Las demás asignadas por el supervisor, relacionadas con el objeto del contrato. Atendió las indicaciones dadas por el supervisor relacionadas con el objeto del contrato. Documentó y solicitó creación de incidentes para ajuste parametrización cuentas divergentes que se requirieron durante el mes, verifiqué la consistencia del ajuste y solicité el cierre de los incidentes. Efectuó ajuste parametrización de las cuentas contables en la transacción kah2. Efectuó cierre periodo contable del mes de junio de 2022. Documentó el estado de los desarrollos Estado de resultados y libro auxiliar para el script de cierre mensual. Documentó y solicitó creación de incidentes para parametrizar nuevas sociedades GL, verifique la consistencia de la parametrización y solicite el cierre del incidente. Documentó el estado de los desarrollos realizados para los reportes CGN001 Y CGN002. </t>
  </si>
  <si>
    <t>NANCY YANIRA ROA MENDOZA</t>
  </si>
  <si>
    <t>REINALDO  CABEZAS CUELLAR</t>
  </si>
  <si>
    <t>SUBD. GESTION CONTABLE HACIENDA</t>
  </si>
  <si>
    <t xml:space="preserve">1. Elaborar y presentar el plan de trabajo al supervisor del contrato para desarrollar el objeto del mismo Elaboró y presentó las actividades a ejecutar a través del plan de trabajo para desarrollar el objeto del contrato.  2. Realizar los registros contables de la información recibida en el módulo contable del sistema de información de las unidades de las responsabilidades contables - segmentos asignados Realizó los registros contables de la Unidad de Responsabilidad Contable de Tributaria en el mes de agosto de 2022, en los siguientes temas: · Causación y recaudo de impuestos Distritales · Registro y cruce de información de causación y recaudo tributario. · Causación factura y pago de Fimproex. · Registro y actualización de CAR · Registro y actualización de Semaforización · Registro de depuración cartera del mes. · Registro del deterioro del mes. · Registro de Embargos y Desembargos · Registro de actos oficiales · Registro de actualización de Titulos judiciales del banco Agrario. · Registro de Liquidaciones oficiales · Ajuste de cuentas de migración con corte a junio · Registro legalización venta de bienes de dación en pago. · Registro de actualización de Cartera certificada a la DIB con corte a junio   3. Realizar verificación, depuración y conciliación de la información contable con las áreas de gestión y entidades distritales asignadas y realizar los ajustes identificados Realizó conciliación de saldos de consumo extranjero de cerveza y cigarrillos con saldos a junio 2022. Realizó conciliación y verificación de valores girados a la CAR y transferencia de semaforización en el segundo trimestre de 2022  4. Participar en las reuniones de revisión de la información financiera de las URC asignadas y en la elaboración de las actas y formatos establecidos. · 1 de agosto participo en mesa de trabajo sobre gestión de cartera por parte de la DIB y DCO. · 7 de agosto participo en mesa de trabajo sobre legalización de impuestos de los Fondos en tránsito, en mesa de trabajo sobre procesos de liquidación de actos oficiales y en mesa de trabajo sobre la legalización de impuestos distritales. · 12 de agosto participo en mesa de trabajo sobre la socialización de procedimiento de sostenibilidad contable. · 8, 13, 27 de agosto participo en mesa de trabajo sobre los aspectos a documentar en Bogdata. · 19 de agosto participo en la revisión de Matriz de corrupción. · 28 de agosto participo en mesa de trabajo sobre la venta de bienes recibidos en dación de pago por la SHD.  5. Realizar las compensaciones de las cuentas asignadas por URC de acuerdo al sistema de información vigente. Realizó compensaciones en el impuesto de consumo de cerveza y cigarrillo extranjero para cierre del mes de junio 2022 en el sistema de información Bogdata.  6. Responsabilizarse por la organización, custodia y archivo de la documentación soporte de la gestión realizada, de acuerdo con la normatividad y los procedimientos establecidos en la Secretaria Distrital de Hacienda. Organizó la documentación y los soportes generados en el marco de la ejecución del contrato de acuerdo con la normatividad y a los p rocedimientos establecidos por la Secretaría Distrital de Hacienda.  7. Las demás asignadas por el supervisor, relacionadas con el objeto del contrato. Atendió las indicaciones dadas por el supervisor relacionadas con el objeto del contrato. Apoyó en la elaboración de notas de los estados financieros del mes </t>
  </si>
  <si>
    <t>KELLY JOHANNA SANCHEZ RAMOS</t>
  </si>
  <si>
    <t xml:space="preserve">1. Elaborar y presentar el plan de trabajo al supervisor del contrato para desarrollar el objeto del mismo. Entregó el plan de trabajo de las actividades a desarrollar al iniciar el contrato.  2. Realizar los registros contables de la información recibida en el módulo contable del sistema de información de los segmentos asignados. Realizó y revisó los registros contables de la Unidad de Responsabilidad Contable de Tesorería de junio de 2022 correspondientes los siguientes rubros contables: · Retenciones en la fuente · Estampilla Universidad Pedagógica Nacional · Estampilla Universidad Nacional Sede Bogotá · Estampilla Universidad Francisco José de Caldas · Recursos Recibidos en Administración · Recursos a Favor de Terceros · Ingresos de la SHD · Ingreso mínimo garantizado · Bogota Solidaria en Casa · Fondo cuenta Atenea  3. Realizar verificación, depuración y conciliación de la información contable con las áreas de gestión y entidades distritales asignadas y realizar los ajustes identificados Realizó el análisis, conciliación y depuración de las siguientes cuentas contables, con saldo a junio de 2022: · Retenciones Vs Movimiento Tributario. (2436) · Iva delegados VS EDT. (2445) · Recursos entregados en Administración VS Fondos de Terceros y Recaudos de la DDT (240790 - 290201) · Estampillas VS EDT (240315) · Ingresos No tributarios (4110) · Rendimientos Financieros (480201) Se remite correos a las entidades Distritales para la conciliación de las operaciones reciprocas de las cuentas de Estampillas y Fondos y Recaudos de terceros.  4. Participar en las reuniones de revisión de la información financiera de las URC asignadas y en la elaboración de las actas y formatos establecidos. Asistió a las retroalimentaciones de la Dirección Distrital de Contabilidad. Asistió a los seguimientos de aspectos a Documentar del Balance en Bogdata. El 01 de agosto realizó revisión de la transacción ZTR_0070 Rendimientos Financieros El 05, 07 de agosto participó en la prueba de giro sin situación de fondos de Movilidad a IDPC El 06 de agosto asistió al seguimiento plan de sostenibilidad 2022- depósitos subred integrada de servicios de salud sur occidente ese y a la revisión del desarrollo SAP - CXP sin afectación presupuestal. El 11 de agosto participó en el primer seguimiento del cierre contable del mes de junio. El 12 de agosto asistió a la socialización del procedimiento de sostenibilidad Contable y formato y a la mesa de trabajo del reporte de Ingreso mínimo Garantizado. El 13 de agosto participó en la orientación del formato COVID del mes de junio de 2022. El 15 de agosto participó en la revisión del balance del mes de junio y en el segundo seguimiento del cierre del mes de junio. El 19 de agosto asistió a la revisión de la matriz anticorrupción del procedimiento CPR-119. El 28 de agosto asistió a la revisión de las ventas de bienes de Proyectos Especiales. El 29 de agosto participó a la segunda revisión del desarrollo SAP - CXP sin afectación presupuestal. Realizó las observaciones del mes de junio de 2022 en el Acta de revisión de balance por la unidad de responsabilidad contable de Te sorería de las cuentas contables asignadas. Realizó el informe de reciprocas de la Unidad de Responsabilidad Contable de Tesorería correspondiente al mes de junio de 2022. Realizó la nota a los estados financieros del mes de junio 2022 de los recursos recibidos en administración y cuentas de orden acreedoras. Realizó las variaciones significativas del mes de junio 2022 de los recursos recibidos en administración, otras transferencias, concurrencia para el pago de pensiones y cuentas de orden acreedoras. Realizó y actualizó el formato 53-F.12 del mes de junio 2022.  5. Realizar las compensaciones de las cuentas asignadas por URC de acuerdo al sistema de información vigente. Para el mes de agosto del 2022, realizó las compensaciones en el sistema de información Bogdata de las cuentas contables de retenciones en la fuente con corte al mes de junio 2022 y Diciembre 2021 y Enero 2022 de la Estampilla Proadulto Mayor.  6. Responsabilizarse por la organización, custodia y archivo de la documentación soporte de la gestión realizada, de acuerdo con la normatividad y los procedimientos establecidos en la Secretaria Distrital de Hacienda. Organizó la documentación y los soportes generados en el marco de la ejecución del contrato de acuerdo con la normatividad y a los p rocedimientos establecidos por la Secretaría Distrital de Hacienda.  7.  Las demás asignadas por el supervisor, relacionadas con el objeto del contrato Para el mes de agosto del 2022, Atendió las indicaciones dadas por el supervisor relacionadas con el objeto del contrato. </t>
  </si>
  <si>
    <t>JENIFER ANDREA SALAZAR MORENO</t>
  </si>
  <si>
    <t>Recopiló, analizó y consolidó la información histórica y sus comportamientos, para la proyección y preparación del flujo de caja de acuerdo con la periodicidad y requisitos solicitados.  Brindó apoyo en la implementación de las funcionalidades de PAC y flujo de caja del proyecto BogData.  Realizó y acompañó las pruebas de los desarrollos pendientes de entrega, recepción de las nuevas funcionalidades y su aprobación para el paso a producción, de las funcionalidades de PAC y flujo de caja del proyecto BogData.  Revisó y evaluó las funcionalidades de PAC y flujo de caja del proyecto BogData y de los posibles ajustes que se requieran, con el fin de garantizar el cumplimiento de las actividades que comprenden la estabilización del sistema.  Acompañó a los organismos y entidades que conforman el presupuesto anual del Distrito Capital en el manejo de la elaboración y modificaciones del PAC en BogData.  Apoyó el análisis de las solicitudes de reprogramaciones de PAC en BogData.  Elaboró los informes, según lo requerido, de los avances presentados por cada actividad.  Actualizó y apoyó el desarrollo de los procesos y procedimientos bajo el nuevo sistema de información.  Elaboró estudios, estadísticas, proyecciones, informes, memorandos, oficios y respuestas que le sean solicitados para atender los requerimientos de los clientes internos y externos, dando cumplimiento a los términos establecidos y con suficiencia técnica.  Elaboró las especificaciones funcionales y plan de pruebas funcional de los requerimientos asignados que permitan atender el adecuado funcionamiento del sistema de información.  Realizó las demás actividades que el supervisor designe acordes con el objeto del contrato.</t>
  </si>
  <si>
    <t>MONICA ALEJANDRA BELTRAN RODRIGUEZ</t>
  </si>
  <si>
    <t>DAVID EDUARDO ARANA GALVIS</t>
  </si>
  <si>
    <t>OF. PLANEACION FINANCIERA</t>
  </si>
  <si>
    <t>Durante el mes de agosto el contratista participó en mesas de trabajo con la Unión Temporal, relacionadas con los monitores semanales de seguimiento, validar los ajustes a las extracciones del ERP a los anexos de revelaciones y al reporte de reexpresión; mesas de trabajo internas para definir los tratamientos contables para la SDH por el traslado de acciones de Transmilenio y la incorporación de los recursos del BID a favor de la S. de Ambiente, para efectuar las pruebas en ambiente de calidad para el reporte del formato COVID 19, y para construir la respuesta al plan Piloto de anexos emitido por la CGN, y mesas de trabajo externas con SITP para el manejo de recursos entregados al Patrimonio Autónomo, con la Secretaría de Seguridad para socializar el proceso que debe realizar la entidad para efectuar la depuración de cartera y analizar los formatos de revelaciones del plan piloto de la CGN, con la Secretaría de Educación para evaluar los flujos de información con la Secretaría de Hacienda para la amortización de los Programas de IMG y con Aguas de Bogotá para el reconocimiento contable de las inversiones asociadas al tecno-parque ambiental ubicado en terrenos de Soacha y que pertenecen a la SAE; adicionalmente, atendió las consultas de la Empresa Metro por el requerimiento de información de la Contraloría y el FDL de Engativá por la matriz de deterioro de cartera y circularización de operaciones reciprocas, así mismo, revisó la matriz de procesos de responsabilidades Fiscales remitido por la Contraloría, resolvió dudas a entidades respecto al formato COVID-19 y elaboró el consolidado del mismo a junio y presentó ante el comité directivo de la Dirección Distrital de Contabilidad la propuesta de actualización de la política de materialidad para reexpresión de Estados Financieros de Bogotá.</t>
  </si>
  <si>
    <t>JIMMY ARIEL LEON GORDILLO</t>
  </si>
  <si>
    <t xml:space="preserve">El contratista ha cumplido de manera puntual las obligaciones solicitadas por la Subdirección de Asuntos Contractuales.  Se certifica el recibo a satisfacción de las actividades realizadas por el contratista. El contratista ha entregado todos los documentos de parafiscales y seguridad social actualizados. </t>
  </si>
  <si>
    <t>ELIZABETH  MONTES CUELLO</t>
  </si>
  <si>
    <t>JAIRO  LAZARO ORTIZ</t>
  </si>
  <si>
    <t>Dir_Jurídica</t>
  </si>
  <si>
    <t>SUBD. ASUNTOS CONTRACTUALES</t>
  </si>
  <si>
    <t>MICHAEL ALFONSO BARON SALCEDO</t>
  </si>
  <si>
    <t>En la ejecución del contrato 220019, el contratista cumplió con sus obligaciones especiales durante el periodo del 1 al 31 de agosto del 2022.</t>
  </si>
  <si>
    <t>LAURA CATALINA MELO BUITRAGO</t>
  </si>
  <si>
    <t>DIANA DEL PILAR ORTIZ BAYONA</t>
  </si>
  <si>
    <t xml:space="preserve">Prestó los servicios profesionales a la Oficina Asesora de Comunicaciones de la Secretaría Distrital de Hacienda para conceptualizar y producir piezas audiovisuales de pequeño formato requeridas para la estrategia de comunicaciones de la Entidad y las demás que fueron asignadas por el supervisor del contrato, durante el mes de agosto de 2022. 2. Análisis Técnico y Financiero: Certifico que los servicios cumplen técnicamente y que los valores cobrados se encuentran acorde con lo establecido en el contrato y en la propuesta del contratista </t>
  </si>
  <si>
    <t>LUIS FELIPE RUIZ SANCHEZ</t>
  </si>
  <si>
    <t>NICOLAS  FAGUA SUAREZ</t>
  </si>
  <si>
    <t>En la ejecución del contrato 220022, el contratista cumplió con sus obligaciones especiales durante el periodo del 1 al 31 de agosto del 2022.</t>
  </si>
  <si>
    <t>ILDER GREGORIO DIAZ MENDIETA</t>
  </si>
  <si>
    <t xml:space="preserve">Cuenta con radicado número 2022ER525125O1. Servicio recibido: Actividad 1: Solicitud de información adicional de algunas entidades para la proyección de ingresos. • Recepción de información de algunas entidades para la proyección de ingresos. • Apoyo en la proyección de rubros para otras entidades como la Secretaría de Ambiente. • Entrega, consolidación y socialización de las proyecciones de ingresos a cargo.  Actividad 2: • Procesamiento y análisis de la información disponible para la proyección de ingresos. • Entrega, consolidación y socialización de las proyecciones de ingresos a cargo.  Actividad 3: • Construcción de modelos en softwares para plantear escenarios de proyección de ingresos.  Actividad 4: • Revisión de información adicional correspondiente al documento de electromovilidad. • Entrega de la segunda y tercera versión del documento de electromovilidad. • Socialización del documento y coordinación con la Subdirección de Análisis Fiscal para metodologías de estimación relacionadas con la transición energética. • Avances en la construcción del documento del modelo de equilibrio general.  Actividad 5: No aplica  Actividad 6: • Participación en el taller "Construcción y aplicación del modelo multisectorial con perspectiva de género y economía del cuidado para Colombia", organizado por universidades y entidades gubernamentales. </t>
  </si>
  <si>
    <t>JUAN FELIPE CASTILLO RINCON</t>
  </si>
  <si>
    <t>JOHANNA MARICELA LOPEZ VELANDIA</t>
  </si>
  <si>
    <t>DESPACHO DIR. ESTAD. Y ESTUDIOS FISCALES</t>
  </si>
  <si>
    <t>En la ejecución del contrato 220024, el contratista cumplió con sus obligaciones especiales durante el periodo del 1 al 31 de agosto del 2022.</t>
  </si>
  <si>
    <t>CESAR AUGUSTO SANCHEZ SANCHEZ</t>
  </si>
  <si>
    <t xml:space="preserve">Prestó los servicios profesionales para apoyar en las actividades de comunicación de la Oficina Asesora de Comunicaciones relacionadas con el proceso de transformación digital de la Entidad y las actividades de Gestión del Cambio que se generan por la implementación de BogDATA y la salida en vivo de la Nueva Oficina Virtual y las demás que fueron asignadas por el supervisor del contrato, durante el mes de agosto de 2022. 2. Análisis Técnico y Financiero: Certifico que los servicios cumplen técnicamente y que los valores cobrados se encuentran acorde con lo establecido en el contrato y en la propuesta del contratista </t>
  </si>
  <si>
    <t>LAURA DANIELA TOLOSA BELTRAN</t>
  </si>
  <si>
    <t>En la ejecución del contrato 220026, el contratista cumplió con sus obligaciones especiales durante el periodo del 1 al 31 de agosto del 2022.</t>
  </si>
  <si>
    <t>MARTA CECILIA JAUREGUI ACEVEDO</t>
  </si>
  <si>
    <t>ANDREA PAOLA VEGA TORRES</t>
  </si>
  <si>
    <t>Del 1 al 31 de agosto la contratista llevó a cabo las labores de Secretaría Técnica del Comité EMRE elaborando las Actas de reunión y asistiendo la organización del Comité; adicionalmente asistió las reuniones de mejora 2023 de Tropa Económica; apoyó la elaboración del informe semestral al Concejo de reactivación económica; por último realizó seguimineto a las estrategias de reactivación del Sector Desarrollo Económico</t>
  </si>
  <si>
    <t>ELENA ISABEL CRISTINA ARROYO ANDRADE</t>
  </si>
  <si>
    <t xml:space="preserve">1. Elaborar y presentar el plan de trabajo al supervisor del contrato para desarrollar el objeto de este. El contratista ejecutó las actividades contenidas en este para el periodo de agosto.  2. Realizar la creación, actualización, verificación y depuración de la información de los terceros en el módulo BP de BogData de acuerdo con las solicitudes recibidas de las entidades y áreas de gestión a través del buzón de terceros. Asistió a las reuniones relacionadas con la gestión de terceros en el módulo BP de Bogdata.  3. Prestar apoyo en las actividades de gestión requeridas en los otros módulos del sistema cuando la DDC lo requiera. Apoyó el proceso de conciliación de partidas del periodo 06-2022, y realizó seguimiento a las partidas conciliatorias a corte de 30/06/2022 de las 24 cuentas bancarias asignadas, dentro de las que se encuentran: - Banco Agrario de Colombia S.A. 1945 - Banco Comercial AV Villas S.A. 4929 - Bancolombia S.A. 0914 y 9252 - Banco Bilbao Vizcaya Argentaria Colombia S.A. 1572, 2805, 9154 y 9907 - Banco de Bogotá S.A. 0171, 1275 y 1545 - Citibank Colombia S.A. 9014 - Banco Davivienda S.A. 1828, 3865 y 7844 - Banco Davivienda International 4010 - Banco de Occidente 2855, 3573, 6228, 8606 y 7436 - Banco GNB Sudameris 17090, 17230 y 17510 Elaboró y presentó un informe de conciliaciones de las 24 cuentas bancarias asignadas, junto con sus respectivos anexos.  4. Realizar transferencia de conocimiento y acompañamiento en los procesos del módulo BP a los usuarios que presenten dificultades. Revisó correo electrónico institucional y estuvo atento a los requerimientos de usuarios en relación con los procesos de terceros y el módulo BP.  5. Responsabilizarse por la organización, custodia y archivo de la documentación soporte de la gestión realizada, de acuerdo con la normatividad y los procedimientos establecidos en la Secretaría Distrital de Hacienda. Generó y archivo los soportes de conciliación de las cuentas relacionadas de acuerdo con los lineamientos establecidos por la Entida d. Organizó los soportes asociados a la ejecución del contrato de acuerdo con los procedimientos establecidos en la Secretaría Distrital de Hacienda.  6. Las demás asignadas por el supervisor, relacionadas con el objeto del contrato. Asistió a las reuniones de realimentación diaria de la Dirección Distrital de Contabilidad, así como a la Revisión de la matriz de r iesgos anticorrupción CPR-119. Ejecutó pruebas relacionadas con los ajustes a la transacción ZTR0029 y al resumen (carátula) de Conciliación Bancaria en ambiente PRD en relación con el reporte CB-0115. Participó en las reuniones de revisión de partidas conciliatorias con las oficinas de la DDT y realizó las observaciones pertinentes a las actas respectivas. Participó en la reunión de socialización de errores en extractos bancarios de Banco de Occidente; y en la Mesa de trabajo de partidas conciliatorias de la cuenta Occidente 7436, además, llevó a cabo las revisiones solicitadas por la OOF relacionadas con la depuración de la cuenta. Participó en la reunión de revisión del incidente 2000003992 respecto a cambios en los resúmenes de la TX ZTR0029. Apoyó la entrega y organización de información concerniente a conciliaciones bancarias de acuerdo con la comunicación remitida por la Contraloría de Bogotá en oficio del 25/07/2022 </t>
  </si>
  <si>
    <t>NILSON ANDRES MACIAS CARDENAS</t>
  </si>
  <si>
    <t xml:space="preserve">Prestó los servicios profesionales para realizar la redacción de contenidos, comunicados, edición y corrección de estilo de las publ icaciones que realiza la Secretaría Distrital de Hacienda y las demás que fueron asignadas por el supervisor del contrato, durante el 01 de agosto al 30 de agosto de 2022. 2. Análisis Técnico y Financiero: Certifico que los servicios cumplen técnicamente y que los valores cobrados se encuentran acorde con lo establecido en el contrato y en la propuesta del contratista. </t>
  </si>
  <si>
    <t>LUDDY OLINFFAR CAMACHO CAMACHO</t>
  </si>
  <si>
    <t>Durante el periodo del presente informe, se realizaron mesas de trabajo, para el proceso de actualización de las TRD, con las siguientes dependencias:  Oficina de Gestión de Cobro Oficina de Atención al Ciuadadano  Durante el período de Actualización TRD 834 se llevó a cabo ajuste a la ficha de valoración documental y disposición final de la serie Declaraciones Tributarias, de la Oficina de Control de Recaudo Tributario. Este ajuste se centró en el campo 5 de acceso y consulta a la serie documental, respecto al marco legal de la restricción.  Se llevaron a cabo las sesiones de implementación que se reflejan en la actualización del plan de descripción y transferencia documental secundaria, en cuyas mesas de trabajo se consolidó la información del resultado de revisión del proceso de foliación sobre la serie Resoluciones, agrupación documental que pertenece a las series identificadas a transferir a la Dirección Distrital de Archivo de Bogotá. Esta información se registró en la actualización del Plan de Descripción, adjunto como anexo al presente informe. Como parte de las actividades de agosto, se incluye instrucciones técnicas sobre el proceso de foliación.  Como parte de la implementación del Plan de Descripción y Transferencia Documental Secundaria de la Secretaría Distrital de Hacienda, se llevaron a cabo las jornadas de asesoría y coordinación con el equipo técnico de trabajo en la Oficina Técnica del Sistema de Gestión Documental.  Estas jornadas tuvieron lugar el 13 y 27 de agosto en las instalaciones de la Oficina Técnica del Sistema de Gestión Documental (soportes actas de apoyo a equipo técnico y control de asistencia anexos al presente informe), en la cual se tuvo la oportunidad de llevar a cabo el control de calidad sobre el inicio de la foliación adelantada sobre la serie Resoluciones, primera agrupación documental que será registrada y descrita en el Formato de Inventario Analítico del Archivo de Bogotá – FIAAB, que contiene las áreas y campos de descripción que contempla la norma internacional de descripción de documentos de archivo ISAD (G). Se proyecta cerrar el proceso de foliación el 02 de agosto, para dar inicio formal al diligenciamiento del inventario analítico el 03 de agosto.  Reunión Equipo de Trabajo Actualización de procedimiento de disposición final y transferencia secundaria  Reunión de seguimiento supervisión del contrato</t>
  </si>
  <si>
    <t>JUAN DANIEL FLOREZ PORRAS</t>
  </si>
  <si>
    <t>Ha cumplido de manera satisfactoria, de éstas se dejará evidencia en el informe de supervisión el cual será publicado en SECOP II de manera oportuna.</t>
  </si>
  <si>
    <t>DAVID ORLANDO SANCHEZ OLARTE</t>
  </si>
  <si>
    <t>EDGAR ANDRES CHAPARRO CHACON</t>
  </si>
  <si>
    <t>LINA MARCELA MELO RODRIGUEZ</t>
  </si>
  <si>
    <t>Servicio recibido: De acuerdo a las obligaciones establecidos en el Contrato 220053, para la Secretaría Distrital de Hacienda, durante el periodo comprendido entre el 01/07/2022 al 31/07/2022, se adelantaron los siguientes temas: Obligación 1: El día 18 de agosto se requirió asistencia de la OTIC, con el ingeniero Andrés Pupiales sobre el acceso a VPN y servidor de OFD. Obligación 2: Actualización de la página del observatorio fiscal del distrito. El 18 de agosto de 2022. • Asistí a Reunión por Teams programada el 15 de agosto a seguimiento de observatorio Fiscal del distrito. Obligación 3: • Realizo ajustes de imágenes que se encuentran en el micrositio del observatorio fiscal del distrito • El día 12 de agosto realizó revisión de pag web con Weisman Meek Obligación 4: • El día 7 de agosto se envía propuestas de bases de datos de GEIH. • El día 27 de agosto envió bases de datos de PIB Departamental con cambios solicitados. • El día 27 de agosto envió bases de datos de IPC con cambios solicitados. • Asistió los días 7, 14,21 de agosto a reunión programada con la profesional Diana Castro para revisión de Bases de datos y seguimiento de plan de trabajo. Obligación 5:  Desarrolló el Sistema de información a través del Gestor de Base de Datos MySQL. (Proceso de desarrollo para visualización a usuarios) Obligación 6: Compartió estructura de archivos digitales almacenada en SharePoint, se realizan cambios de nombres. Obligación 7:  Asistió a reunión el día 6,18, 26 de agosto de 2022, a reunión programada con todo el equipo por TEAMS.</t>
  </si>
  <si>
    <t>LISBETH VIVIANA ROSERO LEGARDA</t>
  </si>
  <si>
    <t>En la ejecución del contrato 220054, el contratista cumplió con sus obligaciones especiales durante el periodo del 01 al 31 de agosto del 2022.</t>
  </si>
  <si>
    <t>DUYIVER ANDRES SANIN ARIAS</t>
  </si>
  <si>
    <t>ALEIDA  FONSECA MARIN</t>
  </si>
  <si>
    <t>LUCIA TERESA JARAMILLO GUERRA</t>
  </si>
  <si>
    <t>KAREN DEL PILAR VARGAS QUIJANO</t>
  </si>
  <si>
    <t xml:space="preserve">Durante el período se dio cumplimiento a las obligaciones especiales estipuladas en el contrato </t>
  </si>
  <si>
    <t>LUZ DARY PALENCIA SEPULVEDA</t>
  </si>
  <si>
    <t>TANIA MARGARITA LOPEZ LLAMAS</t>
  </si>
  <si>
    <t xml:space="preserve">Prestó los servicios para apoyar a la Oficina Asesora de Comunicaciones en las actividades de comunicación interna y externa, y el manejo de redes sociales para la gestión del cambio, bajo la nueva solución tecnológica Bogdata y las demás que fueron asignadas por el supervisor del contrato, durante el mes de agosto de 2022. 2. Análisis Técnico y Financiero: Certifico que los servicios cumplen técnicamente y que los valores cobrados se encuentran acorde con lo establecido en el contrato y en la propuesta del contratista. </t>
  </si>
  <si>
    <t>ANDRES DAVID BAUTISTA ROBLES</t>
  </si>
  <si>
    <t xml:space="preserve">Prestó los servicios profesionales para apoyar a la Oficina Asesora de Comunicaciones en la atención a medios de comunicación, en la difusión de contenidos de la Secretaría Distrital de Hacienda y en la redacción de información para las diferentes piezas de comunicación de la entidad y las demás que fueron asignadas por el supervisor del contrato, durante el mes de agosto de 2022. 2. Análisis Técnico y Financiero: Certifico que los servicios cumplen técnicamente y que los valores cobrados se encuentran acorde con lo establecido en el contrato y en la propuesta del contratista </t>
  </si>
  <si>
    <t>JUAN CARLOS GOMEZ MARULANDA</t>
  </si>
  <si>
    <t>CAMILO EDUARDO QUINTERO PEÑARETE</t>
  </si>
  <si>
    <t>DIEGO FELIPE BERNAL ESPINOSA</t>
  </si>
  <si>
    <t>ELIZABETH  MONDRAGON ROA</t>
  </si>
  <si>
    <t>GUSTAVO ADOLFO ESCOBAR TORRES</t>
  </si>
  <si>
    <t xml:space="preserve">Durante el periodo comprendido entre el 01 de agosto y 31 de agosto la contratista Angelica Maria Avila Rubio realizo el envio de 1049 peticiones del programa IMG, Finalizo 578 individuales y 527 peticiones de base masiva,descargo 13 carpetas para proyeccion de PQRS,finalizo cada proceso en sistema SAP,BTE-envio al canal de externa de traslados y respuestas relacionadas con el programa IMG,asistio y participo de la reunion Ampliacion IMG,convocada por supervisores y jefes del programa el dia 14 de agosto de 2022,   </t>
  </si>
  <si>
    <t>ANGELICA MARIA AVILA RUBIO</t>
  </si>
  <si>
    <t>JENNIFER  SCHROEDER PUERTO</t>
  </si>
  <si>
    <t>Durante el periodo comprendido entre el 01 de agosto y 31 de agosto del 2022 la contratista Paula Andrea Romero Garzon realizo, envió de 49 peticiones, finalizacion de 23 peticiones individuales y finalizacion de 26 peticiones de respuesta masiva y revisó 360 peticiones de respuesta masiva, se realizo recepcion de 646 peticiones del aplicativo SAP, y asistió a las reunion sobre IMG Ampliado, sobre Capacitaciónes CRM - Cierres PQRSD IMG.</t>
  </si>
  <si>
    <t>PAULA ANDREA ROMERO GARZON</t>
  </si>
  <si>
    <t xml:space="preserve">Durante el periodo del 1 al 31 de agosto de 2022, el contratista Jonathan realizó 15radicados externos enviados, 26 resoluciones, 41 memorandos internos. Así mismo prestó atención a 57 usuarios externos respondiendo telefónicamente sus requerimientos y brindándoles el soporte correspondiente. Verificación del reporte en CRM de 170 respuestas dadas a entes de control (Contraloría, personería, fiscalía, procuraduría, veeduría) y participó en todas las reuniones a las que fue convocado en el mes de agosto de 2022." </t>
  </si>
  <si>
    <t>JONATHAN  VERGEL VALENCIA</t>
  </si>
  <si>
    <t xml:space="preserve">Durante el periodo del 01 al 31 de agosto del 2022, el contratista Lised Lopez Lopez  envio 672 peticiones y finalizo 393 peticiones individuales y finalizo 260 peticiones masivas,procesos de radicados a externa  y traslados de SDP, SDHT, SDIS, SDPS , también realizo durante este periodo recepciono 911 peticiones en sap  y  participación en la reunion de IMG ampliada el dia 14/07/2022.   </t>
  </si>
  <si>
    <t>DORIS LISED LOPEZ LOPEZ</t>
  </si>
  <si>
    <t xml:space="preserve">Dentro de la ejecución del contrato se llevó a cabo, la contratista realiza informe correspondiente al periodo comprendido entre el 01 de agosto 2022, al 31 de agosto de 2022; realizando las actividades ejecutadas y evidencia verificable. La contratista dio trámite a 1.083 procesos de respuesta y traslado a peticionarios desde SAP, con el fin de atender los requerimientos por parte de la ciudadanía. La contratista realizo 9 descargas de informativos en carpetas de peticionarios desde el sistema SAP. La contratista asistió a una reunion sobre IMG ampliado el 14 de agosto.   </t>
  </si>
  <si>
    <t>SANDRA CRISTELLA TRUJILLO DAVILA</t>
  </si>
  <si>
    <t>Durante el periodo 01/07/2022 al 31/07/2022, la contratista Diana Paola Zea se encargó de proyectar 14 , reviso 460 y anido 2 carpetas para pasar a firmas masivas de peticionarios con ocasión a PQRS relacionadas con la Estrategia Ingreso Mínimo Garantizado del Sistema Distrital Bogotá Solidaria, y así mismo participó en 1 reunión (IMG ampliada el día 14/07/2022) de seguimientos y capacitaciones de sistemas y procesos a realizar.</t>
  </si>
  <si>
    <t>DIANA PAOLA ZEA NITOLA</t>
  </si>
  <si>
    <t>Prestó los servicios profesionales para apoyar a la Oficina Asesora de Comunicaciones en la atención, administración de redes sociales y la transmisión de eventos virtuales a través de las diferentes plataformas digitales y las demás que fueron asignadas por el supervisor del contrato, durante el 01 de agosto al 30 de agosto de 2022. 2. Análisis Técnico y Financiero: Certifico que los servicios cumplen técnicamente y que los valores cobrados se encuentran acorde con lo establecido en el contrato y en la propuesta del contratista</t>
  </si>
  <si>
    <t>ISABEL CRISTINA COTE GOMEZ</t>
  </si>
  <si>
    <t>JAVIER ENRIQUE DIAZ PEREZ</t>
  </si>
  <si>
    <t>Durante el periodo de ejecución el contratista dio cumplimiento a las obligaciones especiales determinadas en los estudios previos; el resultado de las mismas se describe en los productos entregados.</t>
  </si>
  <si>
    <t>ANGEL DAVID ESPEJO LOPEZ</t>
  </si>
  <si>
    <t>MARIA XIMENA SARMIENTO JARAMILLO</t>
  </si>
  <si>
    <t>Of_Control_Int</t>
  </si>
  <si>
    <t>OF. CONTROL INTERNO</t>
  </si>
  <si>
    <t xml:space="preserve">El Contratista ha dado cumplimiento a las obligaciones contractuales. </t>
  </si>
  <si>
    <t>GUSTAVO ALBERTO MENESES RIOS</t>
  </si>
  <si>
    <t>EDWARD JOSE ROMERO GOMEZ</t>
  </si>
  <si>
    <t>VIVIANA  OTALORA CORTES</t>
  </si>
  <si>
    <t>ERIKA NATHALIA JARAMILLO GUERRERO</t>
  </si>
  <si>
    <t>HECTOR WILSON GUALTEROS BUITRAGO</t>
  </si>
  <si>
    <t>En la ejecución del contrato 220085, el contratista cumplió con sus obligaciones especiales durante el periodo del 1 al 31 de agosto del 2022.</t>
  </si>
  <si>
    <t>JULIO CESAR CEPEDA BARRERA</t>
  </si>
  <si>
    <t>Prestó los servicios profesionales para apoyar a la Oficina Asesora de Comunicaciones en la administración de los contenidos de la Sede Electrónica (Portal WEB) y velar por el cumplimiento de los lineamientos de gobierno en línea y las demás que fueron asignadas por el supervisor del contrato, durante el mes de agosto de 2022. 2. Análisis Técnico y Financiero: Certifico que los servicios cumplen técnicamente y que los valores cobrados se encuentran acorde con lo establecido en el contrato y en la propuesta del contratista</t>
  </si>
  <si>
    <t>SILVANA LORENA PALMARINY PEÑARANDA</t>
  </si>
  <si>
    <t xml:space="preserve">Durante el mes de agosto el contratista realizó las siguientes actividades:  1. Se solicitó mediante correo electrónico, los datos registrados por los termohigrómetros dataloggers en los módulos de archivo. 2. Se incluyó la información registrada en los termohigrómetros datalogger en las hojas de análisis de datos. 3. Se elaboró el informe de condiciones ambientales para el segundo trimestre de la vigencia 2022. 4. Se realizó revisión de documentos técnicos y normativos publicados en internet; se creó una carpeta compartida donde se subieron dichos documentos. 5. Se inició la elaboración de un diagrama de flujo con los pasos a considerar para la digitalización de los documentos de archivo. Se almacena en la carpeta compartida. 6. Se participó en la reunión "Establecer fecha de entrega de ítem cajas X-100" el 5 de agosto. 7. Se participó en la reunión "Revisión solicitud contrato 210551 Legarchivo SAS" el 6 de agosto. 8. Se participó en la reunión "Revisión Insumos plan de conservación y programación presupuestal" el 8 de agosto 9. Se participó en la reunión "Inicial contrato 220404" con el contratista Almarchivos el 11 de agosto 10. Se participó en la reunión "Diligenciamiento cuadro proyección presupuestal" y en la reunión "Revisión Insumos plan de conservación y programación presupuestal" el 12 de agosto 11. Se participó en la reunión "Actividades finales ejecución contrato 210551" el 22 de agosto 12. Se participó en la reunión "Hoja de control-Procedimiento Organización Documental" el 25 de agosto 13. Se participó en la reunión de seguimiento a las actividades del contrato el día 28 de agosto. 14. Se actualizó la información sobre requerimientos de servicios, equipos e insumos para la implementación del plan de conservación documental, y se remitió el 5 de agosto. 15. Se realizó la revisión y concepto de aprobación para la muestra de las cajas X-100, que el contratista Legarchivos entregó a la OTSGD el 15 de agosto. 16. Se realizó una visita el 21 de agosto a la bodega de almacenamiento de Almarchivos, proveedor del servicio de custodia en el marco del contrato 220404 y se remitió el informe de la vista el día 27 de agosto. 17. Se realizó una visita el 26 de agosto a la Oficina de Correspondencia, Quejas, Soluciones y Defensoría del Ciudadano debido a una filtración de agua que afectó algunas unidades documentales. Se generó un informe con recomendaciones. 18. Se realizó una visita para atender la solicitud de la señora Gloria Myriam Romero, de la Oficina de Operaciones Financieras el día 26 de agosto.   </t>
  </si>
  <si>
    <t>DANIEL  ISAACS CORAL</t>
  </si>
  <si>
    <t>Durante el periodo de ejecución, el(la) contratista dio cumplimiento a las obligaciones especiales estipuladas en los estudios previos.  Lo anterior se evidencia en el informe de actividades del(la) contratista</t>
  </si>
  <si>
    <t>CLARA INES VARGAS MALAGON</t>
  </si>
  <si>
    <t>FREY  CONDE PAYAN</t>
  </si>
  <si>
    <t>SUBD. DETERMINACION</t>
  </si>
  <si>
    <t>En la ejecución del contrato 220090, el contratista cumplió con sus obligaciones especiales durante el periodo del 01 al 31 de agosto del 2022.</t>
  </si>
  <si>
    <t>ALEJANDRA  CHAVES GARCIA</t>
  </si>
  <si>
    <t xml:space="preserve">En la ejecución del contrato 220091, el contratista cumplió con sus obligaciones especiales durante el periodo del 01 al 31 de agosto del 2022. </t>
  </si>
  <si>
    <t>ANGIE LIZETH SERRANO CASTELLANOS</t>
  </si>
  <si>
    <t>En la ejecución del contrato 220092, el contratista cumplió con sus obligaciones especiales durante el periodo del 01 al 31 de agosto del 2022.</t>
  </si>
  <si>
    <t>CAROLINA  DAZA IBAÑEZ</t>
  </si>
  <si>
    <t>En la ejecución del contrato 220093, el contratista cumplió con sus obligaciones especiales durante el periodo del 01 al 31 de agosto del 2022.</t>
  </si>
  <si>
    <t>DANIELA DE LOS ANGELES SUAREZ BELTRAN</t>
  </si>
  <si>
    <t>Durante el periodo comprendido entre el 01 y el 31 de agosto de 2022,el contratista realiza consultas al operador 12 y Traslados 5, dio respuesta a peticiones de: entidades distritales personería 6, tutelas 5, casos especiales ciudadanos 2 e interno SHD 1, asistió a dos reuniones programadas en el mes, realizo el informe correspondiente al mes y realizo verificaciones y cruce de información relacionada con las solicitudes por parte de órganos de control, para el seguimiento de las actividades en periodos pasados.</t>
  </si>
  <si>
    <t>RAUL ALEXIS SIERRA CALDERON</t>
  </si>
  <si>
    <t>MAURICIO  SANDINO</t>
  </si>
  <si>
    <t>LUZ MARINA MEDINA DURAN</t>
  </si>
  <si>
    <t>LUCAS ANDRES CEDIEL MENDEZ</t>
  </si>
  <si>
    <t xml:space="preserve">Dentro de la ejecución del contrato llevada a cabo, el contratista realiza informe correspondiente al periodo comprendido entre el 01 de agosto de 2022 al 31 de agosto de 2022; realizando las actividades ejecutadas y la evidencia verificable. El contratista apoyó en la realización de 1 PPT sobre la estrategia IMG para el Ayuntamiento de Barcelona, 1 PPT con información sobre dispersiones del programa Cuidadores(as) PcD, 1 PPT con información sobre dispersiones del programa Jóvenes a la U, apoyó en la realización de 1 excel sobre sobre el cronograma de actividades de la DDT para la transición, 1 PPT sobre la propuesta de creación de subdirecciones de IMG en SDIS, 1 acta de la reunión sostenida entre la DDT y el despacho sobre la transición de IMG, 1 PPT sobre transferencias monetarias para la contraloría, 1 excel sobre modelos de mensajes de texto para Powwi, 12 excel que contienen los informes de dispersiones de dispersión de los programas de la oferta sectorial de IMG, 1 excel sobre las dipsersiones de los programas de la oferta sectorial de IMG como instrumento de seguimiento y 20 reuniones relacionadas con el la estrategia integral IMG.   </t>
  </si>
  <si>
    <t>HERNAN MAURICIO DUARTE MORALES</t>
  </si>
  <si>
    <t>Durante el periodo reportado se dio cumplimiento a las obligaciones especiales.</t>
  </si>
  <si>
    <t>FRANCISCO JAVIER RODRIGUEZ ESCOBAR</t>
  </si>
  <si>
    <t>JOSE ALEXANDER BERNAL RECALDE</t>
  </si>
  <si>
    <t>HAROLD GIOVANNI FAJARDO PEREIRA</t>
  </si>
  <si>
    <t xml:space="preserve">Prestó los servicios profesionales para apoyar a la Oficina Asesora de Comunicaciones en el diseño de piezas comunicativas para las diferentes estrategias de comunicación de la Secretaría Distrital de Hacienda y las demás que fueron asignadas por el supervisor del contrato, durante el mes de agosto de 2022. 2. Análisis Técnico y Financiero: Certifico que los servicios cumplen técnicamente y que los valores cobrados se encuentran acorde con lo establecido en el contrato y en la propuesta del contratista </t>
  </si>
  <si>
    <t>PAULO CESAR SANTACRUZ HERNANDEZ</t>
  </si>
  <si>
    <t xml:space="preserve">Acompañamiento a la OAP en las sesiones del Comité Directivo. Gestión de acciones correctivas y de mejora de los procesos de la OAP que se encuentran abiertas. Apoyo en la actualización del proyecto de inversión 7609 de la OAP, seguimiento trimestral y anteproyecto 2023. Socialización y ajustes de la propuesta de actualización de las caracterizaciones de macroproceso y proceso, así como del procedimiento 01-P-01. Validación de la actualización de las matrices de riesgos de corrupción de los procesos a cargo de la OAP. Estructuración y actualización del formato de Boletín de calidad. Consolidación de los reportes de seguimiento a la gestión de los procesos de la OAP, correspondiente al segundo trimestre. Apoyo en el seguimiento a la ejecución del proyecto para la provisión de un software para la administración del Sistema de Gestión de la Calidad. Se participó en reuniones relacionadas con la presentación y discusión del diseño de los Macroprocesos, en las diferentes instancias (asesores OAP, responsables de proceso, líder de Macroproceso y Subsecretarios). Apoyo en la difusión a la entidad del mapa de procesos y el diseño de los macroprocesos. Apoyo en la verificación y estructuración de la integración de los procesos de la Subdirección de Proyectos Especiales del proceso CPR-104. Apoyo en el seguimiento de los procesos contractuales correspondientes a las líneas del PAA de la OAP de la vigencia 2022. Gestión y apoyo a la supervisión de los contratos de la OAP en los trámites en el sistema BogData, soporte en la generación de certificaciones de pago y radicación de cuentas de cobro, elaboración de informes, así como consolidación de información de estado de ejecución del presupuesto de la OAP. Participación en las mesas de seguimiento al proceso de medición de la satisfacción de los grupos de valor de la SDH para la vigencia 2021. Apoyo en la estructuración y trámites de modificaciones a las líneas del PAA – 2022 de la OAP. Se realizó el seguimiento semanal del avance correspondiente a la actualización de la documentación impactada por el proyecto BogData con la participación de la Unión Temporal, Interventoría del Proyecto, así como reuniones adicionales requeridas. Consolidación de la información de avance de Procesos BogData para presentación en comité de Gestión del Cambio. Se participó y apoyó la coordinación como secretaría técnica del comité de gestión del cambio y consolidación de la presentación del comité. Gestión para la inclusión de los manuales de usuario del sistema BogData en el Sistema de Gestión y asociación con la documentación de procesos. </t>
  </si>
  <si>
    <t>LILIAM ANDREA PATIÑO SOSA</t>
  </si>
  <si>
    <t>En la ejecución del contrato 220106, el contratista cumplió con sus obligaciones especiales durante el periodo del 01 al 31 de agosto del 2022.</t>
  </si>
  <si>
    <t>HENRY  GARZON AVILA</t>
  </si>
  <si>
    <t>En la ejecución del contrato 220107, el contratista cumplió con sus obligaciones especiales durante el periodo del 01 al 31 de agosto del 2022.</t>
  </si>
  <si>
    <t>KATIA SOFIA SENA BERROCAL</t>
  </si>
  <si>
    <t>ALEIDA  FONSECA MARIN,E_SDH,SUBDIRECTOR TECNICO - SUBD. EDUCACION TRIBUTARIA Y SERVICIO,CC,52101644,AFONSECAM@SHD.GOV.CO,00/00/0000,00/00/0000</t>
  </si>
  <si>
    <t>En la ejecución del contrato 220108, el contratista cumplió con sus obligaciones especiales durante el periodo del 01 al 31 de agosto del 2022.</t>
  </si>
  <si>
    <t>LINA FERNANDA SALAZAR ALVARADO</t>
  </si>
  <si>
    <t>En la ejecución del contrato 220109, el contratista cumplió con sus obligaciones especiales durante el periodo del 01 al 31 de agosto del 2022.</t>
  </si>
  <si>
    <t>LINDA GISELL SANCHEZ REYES</t>
  </si>
  <si>
    <t>En la ejecución del contrato 220110, el contratista cumplió con sus obligaciones especiales durante el periodo del 01 al 31 de agosto del 2022.</t>
  </si>
  <si>
    <t>LORENA PATRICIA FERNANDEZ PULIDO</t>
  </si>
  <si>
    <t>En la ejecución del contrato 220111, el contratista cumplió con sus obligaciones especiales durante el periodo del 01 al 31 de agosto del 2022.</t>
  </si>
  <si>
    <t>MAURICIO ALBERTO OSPINA RUIZ</t>
  </si>
  <si>
    <t xml:space="preserve">Prestó los servicios profesionales para apoyar a la Oficina Asesora de Comunicaciones en la producción, difusión y divulgación de contenidos periodísticos de la Secretaría Distrital de Hacienda, y coadyuvar las actividades de comunicación con la Alcaldía Mayor y las del Sector Hacienda y las demás que fueron asignadas por el supervisor del contrato, durante el mes de agosto de 2022. 2. Análisis Técnico y Financiero: Certifico que los servicios cumplen técnicamente y que los valores cobrados se encuentran acorde con lo establecido en el contrato y en la propuesta del contratista. </t>
  </si>
  <si>
    <t>MARTHA HELENA CABRERA PUENTES</t>
  </si>
  <si>
    <t>ELIANA  CASTELLANOS DIAZ,E_SDH,JEFE DE OFICINA ASESORA - OF. ASESORA DE COMUNICACIONES,CC,52329596,ECASTELLANOS@SHD.GOV.CO,00/00/0000,00/00/0000</t>
  </si>
  <si>
    <t xml:space="preserve">Servicio recibido: De acuerdo a las obligaciones establecidos en el Contrato 220117, durante el periodo comprendido entre el 01/07/2022 al 31/07/2022, se adelantaron los siguientes temas: Obligación 1: Envió para revisión del Director de Estadísticas y Estudios Fiscales de la Secretaría de Hacienda Distrital la presentación de Perspectivas Económicas de la ciudad. Obligación 2 • Preparó un Inventario de Compromisos Ambientales -Bogotá D.C. en formato excel, organizado por compromiso, sector, meta y fuente, que fue enviado al Subdirector (E) de Análisis Sectorial. • Realizó comentarios sobre los indicadores de resultados fiscales de la página web del Observatorio Fiscal del Distrito, con el fin de mejorar su calidad y consistencia. Adicionalmente, se elaboró propuestas de indicadores adicionales para el Observatorio en los frentes de resultados fiscales, información tributaria, presupuestal, de PIB, y endeudamiento. Los comentarios y propuestas fueron enviadas al del Director de Estadísticas y Estudios Fiscales y al Subdirector de Análisis Sectorial de la Secretaría de Hacienda Distrital. • Asisiutió presencialmente a la Secretaría de Hacienda Distrital con el fin de revisar la propuesta de nuevos indicadores para el Observatorio Fiscal del Distrito en reunión con el Director de Estadísticas y Estudios Fiscales. Obligación 3: • Elaboró la versión #1 de agosto del informe sobre el desempeño de los micronegocios en el periodo 2019- 2021, a nivel nacional y distrital. El documento fue enviado al Subdirector (E) de Análisis Sectorial. • Elaboró la versión #1 de agosto del informe de inflación con corte al mes de junio de 2022. El documento fue enviado al Subdirector (E) de Análisis Sectorial. • Elaboró la versión #2 de agosto del informe  de inflación con corte al mes de junio de 2022. El documento fue enviado al Subdirector (E) de Análisis Sectorial. • Elaboró la versión #2 de agosto del informe sobre el desempeño de los micronegocios en el periodo 2019- 2021, a nivel nacional y distrital • Asistió presencialmente a la Secretaría de Hacienda Distrital con el fin de revisar los comentarios recibidos sobre la versión #2 de agosto del informe de micronegocios. • Elaboró la versión #3 de agosto del informe sobre el desempeño de los micronegocios en el periodo 2019- 2021, a nivel nacional y distrital. Obligación 4: • Participó en reunión del 07 de agosto de 2022 con la Oficina de Atención al Ciudadano de la Secretaría Distrital de Hacienda para hacer seguimiento a la participación en la Consulta Ciudadana sobre el Observatorio Fiscal del Distrito. • Participó en reunión del 08 de agosto de 2022 con la Oficina de Comunicaciones para definir la estrategia de publicaciones del Obse rvatorio Fiscal del Distrito. • Participó en reunión del 13 de agosto de 2022 con la Oficina de Atención al Ciudadano de la Secretaría Distrital de Hacienda para hacer seguimiento a la participación en la Consulta Ciudadana sobre el Observatorio Fiscal del Distrito. • Participó en reunión del 15 de agosto de 2022 para hacer seguimiento al avance del Observatorio Fiscal del Distrito. • Elaboró un reporte consolidado de los comentarios elaborados por el equipo de la Subdirección de Análisis Sectorial a la Resolución 271 de 2019 por medio de la cual se reglamenta el Observatorio Fiscal del Distrito. • Participó en reunión del 21 de agosto de 2022 con la Oficina de Atención al Ciudadano de la Secretaría Distrital de Hacienda para hacer seguimiento a la participación en la Consulta Ciudadana sobre el Observatorio Fiscal del Distrito. • Participó en reunión del 25 de agosto de 2022 con la Subdirección de Análisis Fiscal de la Secretaría Distrital de Hacienda para determinar el alcance y plan de trabajo de la estimación del costo fiscal del tránsito de la flota vehicular de combustión a vehículos híbridos y eléctricos. Obligación 5: • Para consideración del Director de Estadísticas y Estudios Fiscales de la Secretaría de Hacienda Distrital, envió un documento con propuestas de estrategias de divulgación, posicionamiento y relacionamiento para el Observatorio Fiscal del Distrito. Obligación 6: Esta actividad no fue requerida durante el periodo al que se refiere el presente informe Obligación 7: • Participó en reunión del 06 de agosto de 2022 con el Subdirector encargado y el equipo de la Subdirección de Análisis Sectorial de la Secretaría de Hacienda Distrital con el fin de hacer seguimiento al plan de trabajo. • Participó en reunión del 06 de agosto de 2022 con el Director de Estadísticas y Estudios Fiscales de la Secretaría de Hacienda Distrital con el fin de hacer seguimiento al plan de trabajo. • Participó en reunión del 18 de agosto de 2022 con el Director de Estadísticas y Estudios Fiscales de la Secretaría de Hacienda Distrital con el fin de hacer seguimiento al plan de trabajo. • Elaboró un reporte de los avances del mes de agosto en cada uno de los frentes de trabajo que fue enviado Director de Estadísticas y Estudios Fiscales y al Subdirector de Análisis Sectorial de la Secretaría de Hacienda Distrital con el fin de hacer seguimiento al plan de trabajo. • Participó en reunión del 26 de agosto de 2022 con el Subdirector encargado y el equipo de la Subdirección de Análisis Sectorial de la Secretaría de Hacienda Distrital con el fin de hacer seguimiento al plan de trabajo. • Participó en reunión del 26 de agosto de 2022 con el Director de Estadísticas y Estudios Fiscales de la Secretaría de Hacienda Distrital con el fin de hacer seguimiento al plan de trabajo Obligación 8: Esta actividad no fue requerida durante el periodo al que se refiere el presente informe  Recomendaciones de la Supervisión:  Se le recomienda al contratista atender todas las recomendaciones de ajuste que le solicita el Supervisor y procurar trabajar armónicamente con los equipos de análisis sectorial y fiscal en los estudios y documentos que por su temática requieran su perspectiva. Además, se le recomienda al contratista asistir a las reuniones que se le cita, y evitar estar ausente o retirarse de ellas. Además, asegurarse de plantear proactiva y estratégicamente la coordinación y liderazgo de los procesos que sean necesarios para para consolidar el Observatorio tanto en su visibilidad, posicionamiento y formalidad. El contratista incluye entre sus actividades algunas reuniones que hacen referencia a encuentros o conversaciones realizados en las instalaciones de la Secretaría de Hacienda, pero que no fueron citados formalmente. Además, como evidencias, el contratista incluye, por ejemplo, citaciones creadas por él mismo, sin invitados formales.  Al respecto, llama la atención las reuniones que lista entre sus actividades el contratista. Por un lado, es necesario que el contratista deje de considerar cualquier encuentro o conversación con el equipo de trabajo como si fuesen reuniones formales, en la medida que en el ejercicio de sus funciones se entiende que debería contar con la opinión, sugerencia y perspectiva de personas al interior del equipo quienes pueden contar con experiencia y conocimiento de asuntos o tópicos que esté trabajando el contratista y que no deberían ser pasados por alto en una visión integral de publicaciones por parte de la Dirección y el Observatorio. Por otro lado, es necesario que el contratista participe activamente y permanezca en las reuniones a las que se le invita o se le delega, evitando desconectarse o salirse antes de tiempo, en especial en aquellas reuniones donde sus aportes son necesarios, lo anterior en concordancia con la obligación número 7: “asistir a las reuniones de trabajo, programadas por la Dirección de Estadísticas y Estudios Fiscales, en el marco de las actividades de seguimiento a los avances del contrato”.  Sumado a lo anterior, en relación a la lista de reuniones que acostumbra a listar en sus actividades el contratista, se evidencia en su mayoría que son reuniones a las que es citado tanto por el Supervisor como por otros servidores de la Secretaría, sin embargo, no se evidencia suficientes reuniones que demuestre de parte del contratista la debida gestión y liderazgo para coordinar y colaborar a nivel interno y externo con diversas dependencias y entidades para asegurar: no sólo la elaboración de documentos y estudios así como la formulación de nuevos indicadores, sino también la consolidación, visibilización y posicionamiento interno y externo del Observatorio, de acuerdo con todas sus obligaciones, entre ellas, la 1, 2, 3, 4, 5 y 6.  Durante el mes de junio y agosto, el contratista le fue encargada toda la gestión y el relacionamiento para el buen desarrollo de la consulta ciudadana del Observatorio, teniendo como referencia y meta mínima los resultados alcanzados en la consulta realizada durante 2021. Lo anterior, de acuerdo con la obligación número 6: “orientar los esfuerzos de difusión a la ciudadanía de la información fiscal de la ciudad a través del Observatorio Fiscal del Distrito”. Sin embargo, los resultados no fueron los esperados, ya que se contó con una participación ciudadana bastante reducida (al 19 de agosto, se contaba con el registro no repetido de 119 personas), muy por debajo de la participación recibida en la consulta ciudadana del 2021 (542 registros en total, 279 internos y 263 externos) en la cual no se contó con profesional contratista asignado para esa tarea.  Así mismo, se le informó al contratista que en relación al entregable con la compilación de comentarios acerca de la resolución del Observatorio, era necesario trabajar en equipo y procurar apoyar a los servidores, sin recargarlos de tareas adicionales, así como trabajar armónicamente para conseguir mejores resultados, puesto que, en este caso, el contratista no se aseguró de recibir comentarios de todos los funcionarios y contratistas, así como tampoco desarrolló sus propios comentarios ni organizó de manera analítica, propositiva y estratégica los comentarios recibidos, de manera que el entregable hubiera sido satisfactorio para el Supervisor.  Por último, se llama la atención de que el contratista continúa enviando entregables sin incluir por completo, y no parcialmente, las observaciones, comentarios y ajustes solicitados por el Supervisor. Lo anterior, por ejemplo, se evidencia en el entregable relacionado con los compromisos de acción climática y transición energética de Bogotá y el inventario de compromisos ambientales, entre otros.  Se está proyectando respuesta oficial a las comunicaciones radicadas por el contratista a la DEEF, con número 2022ER510726O1, 2022ER511873O1 y 2022ER522467O1 </t>
  </si>
  <si>
    <t>GERMAN DARIO MACHADO RODRIGUEZ</t>
  </si>
  <si>
    <t>PEDRO OSWALDO HERNANDEZ SANTAMARIA,E_SDH,SUBDIRECTOR TECNICO - SUBD. ANALISIS SECTORIAL,CC,1018445229,PHERNANDEZ@SHD.GOV.CO,00/00/0000,00/00/0000</t>
  </si>
  <si>
    <t>MITSUBISHI ELECTRIC DE COLOMBIA LIMITADA</t>
  </si>
  <si>
    <t>DENIS ALEIDA PARRA SUAREZ,E_SDH,PROFESIONAL UNIVERSITARIO - OF. CONTROL INTERNO,CC,52788975,DPARRAS@SHD.GOV.CO,00/00/0000,13/03/2022;MARIA FERNANDA VALENCIA BRAVO,E_SDH,PROFESIONAL UNIVERSITARIO - SUBD. ADMINISTRATIVA Y FINANCIERA,CC,43265191,MFVALENCIA@SHD.GOV.CO,14/03/2022,00/00/0000</t>
  </si>
  <si>
    <t>CAROLINA  PAZ MANZANO</t>
  </si>
  <si>
    <t>TANIA MARGARITA LOPEZ LLAMAS,E_SDH,ASESOR - DESPACHO SECRETARIO DISTRITAL DE HDA.,CC,45504088,TLOPEZ@SHD.GOV.CO,00/00/0000,00/00/0000</t>
  </si>
  <si>
    <t>JOHN JAIRO GUZMAN VARGAS</t>
  </si>
  <si>
    <t>AURA ANGELICA SALAZAR ROJAS,E_SDH,JEFE DE OFICINA - OF. DEPURACION CARTERA,CC,22515377,ASALAZAR@SHD.GOV.CO,00/00/0000,00/00/0000</t>
  </si>
  <si>
    <t>PEDRO ALEJANDRO VEGA SIERRA</t>
  </si>
  <si>
    <t>CAROLINA  TRIANA HERNANDEZ</t>
  </si>
  <si>
    <t>DIANA MARCELA JIMENEZ BUSTILLO</t>
  </si>
  <si>
    <t>En la ejecución del contrato 220125, el contratista cumplió con sus obligaciones especiales durante el periodo del 01 al 31 de agosto del 2022.</t>
  </si>
  <si>
    <t>JOHN FREDY RAMIREZ</t>
  </si>
  <si>
    <t>CLAUDIA LUCIA BULLA CANO</t>
  </si>
  <si>
    <t>En la ejecución del contrato 220127, el contratista cumplió con sus obligaciones especiales durante el periodo del 01 al 31 de agosto del 2022.</t>
  </si>
  <si>
    <t>T-80663</t>
  </si>
  <si>
    <t>ADRIANA  ORJUELA CAÑON</t>
  </si>
  <si>
    <t xml:space="preserve">En la ejecución del contrato 220128, el contratista cumplió con sus obligaciones especiales durante el periodo del 01 al 31 de agosto del 2022. </t>
  </si>
  <si>
    <t>DEISY LORENA FORERO</t>
  </si>
  <si>
    <t>En la ejecución del contrato 220129, el contratista cumplió con sus obligaciones especiales durante el periodo del 01 al 31 de agosto del 2022.</t>
  </si>
  <si>
    <t>NATALIA  BLANCO PACHECO</t>
  </si>
  <si>
    <t>En la ejecución del contrato 220130, el contratista cumplió con sus obligaciones especiales durante el periodo del 01 al 31 de agosto del 2022.</t>
  </si>
  <si>
    <t>FRANCISCO ANDRES GARCIA DUARTE</t>
  </si>
  <si>
    <t xml:space="preserve">Durante el periodo comprendido entre el 1 al 31 de agosto de 2022 la contratista se encargó de la asignación de 50 tareas a los integrantes del equipo de PQRS del SDBS - IMG. Adicionalmente, participó en 5 reuniones relacionadas con el seguimiento con el equipo de PQRSD del SDBS-IMG y ajustes en la base de datos que administro de Access PQRSD IMG. Realizó 20 validaciones de pagos de las peticiones de los ciudadanos con los operadores financieros Movii, Bancolombia y Davivienda. Por último, realizó 4 informes de seguimiento al equipo PQRSD IMG de ciudadanos.   </t>
  </si>
  <si>
    <t>KELLY YAMILE LUNA CALDAS</t>
  </si>
  <si>
    <t>MAURICIO  SANDINO,E_SDH,ASESOR - DESPACHO SECRETARIO DISTRITAL DE HDA.,CC,80001466,MORTEGAS@SHD.GOV.CO,00/00/0000,00/00/0000</t>
  </si>
  <si>
    <t>LUIS ORLANDO GARCIA URREGO</t>
  </si>
  <si>
    <t>GUILLERMO ANDRES MARTINEZ OTERO,E_SDH,ASESOR - DESPACHO SECRETARIO DISTRITAL DE HDA.,CC,80074061,GAMARTINEZ@SHD.GOV.CO,00/00/0000,00/00/0000</t>
  </si>
  <si>
    <t>Certifico que el valor cobrado por el contratista está de acuerdo con los estudios previos y con el contrato.  El valor que pagar con la presente certificación es de ($5.582.000) Cinco Millones Quinientos Ochenta Y Dos Mil Pesos, presentando un valor certificado acumulado por la suma de ($35.352.666) Treinta Y Cinco Millones Trescientos Cincuenta Y Dos Mil Seiscientos Sesenta Y Seis Pesos que equivalen al 57% de ejecución, quedando un saldo por ejecutar por valor de ($26.049.334) Veintiséis Millones Cuarenta Y Nueve Mil Trescientos Treinta Y Cuatro Pesos.</t>
  </si>
  <si>
    <t>LAURA ELENA PALACIOS NARANJO</t>
  </si>
  <si>
    <t>FRANCELY ANDREA RODRIGUEZ GOMEZ,E_SDH,JEFE DE OFICINA - OF. GESTION DE COBRO,CC,52708337,FRODRIGUEZG@SHD.GOV.CO,00/00/0000,00/00/0000</t>
  </si>
  <si>
    <t>OF. GESTION DE COBRO</t>
  </si>
  <si>
    <t>El contratista elaboró los informes requeridos por el despacho como parte de sus responsabilidades commo son el informe FDL de junio, El informe de saldo Cuenta SDH, respuesta a solicitud de la localidad de Chapinero, así tambien participó en la construcción del histórico de de depósitos a los fondos de desarrollo local desde el 2020 hasta la fecha y sus correspondientes saldos. Al contratista se le requiero participar a 6 reuniones virtuales taco con el equipo de trabajo en mesas de trabajo y a una reunión presencial en la alcaldía local de Teusaquillo. Participó en la revisión del archivo consolidado UPZ y genero las respectivas observaciones.</t>
  </si>
  <si>
    <t>ANDRES NOLASCO OLAYA GOMEZ</t>
  </si>
  <si>
    <t>MAURICIO  SANDINO,E_SDH,ASESOR - DESPACHO SECRETARIO DISTRITAL DE HDA.,CC,80001466,MORTEGAS@SHD.GOV.CO,00/00/0000,24/01/2022;JENNIFER  SCHROEDER PUERTO,E_SDH,ASESOR - DESPACHO SECRETARIO DISTRITAL DE HDA.,CC,52907455,JSCHROEDER@SHD.GOV.CO,25/01/2022,00/00/0000</t>
  </si>
  <si>
    <t>EDNA ROCIO SANCHEZ MORALES</t>
  </si>
  <si>
    <t>LUIS EFREN MURILLO GAMBOA</t>
  </si>
  <si>
    <t>LINA MARCELA MELO RODRIGUEZ,E_SDH,SUBDIRECTOR TECNICO - SUBD. TALENTO HUMANO,CC,52033530,LMMELO@SHD.GOV.CO,00/00/0000,00/00/0000</t>
  </si>
  <si>
    <t>NIDIA LUCERO MATIZ ENRIQUEZ</t>
  </si>
  <si>
    <t>LEONOR JEANNETTE SALAMANCA DAZA,E_SDH,PROFESIONAL UNIVERSITARIO - SUBD. TALENTO HUMANO,CC,51709118,LSALAMANCA@SHD.GOV.CO,00/00/0000,04/02/2022;MARIO ALEXANDER LANZA BUSTOS,E_SDH,PROFESIONAL ESPECIALIZADO - SUBD. TALENTO HUMANO,CC,80014909,MLANZA@SHD.GOV.CO,04/02/2022,00/00/0000</t>
  </si>
  <si>
    <t>Se apoyó en la elaboración de Requerimiento proceso del presunto incumplimiento Banco de Occidente. Proyección de los memorandos de supervisión del convenio suscrito Convenios Pagos en Línea Revisión y ajustes a las minutas de los convenios con Bancolombia, pagos GDE.SA, y Moví. Apoyo en la contestación de tutela Sebastián Flórez Peláez. Seguimiento y elaboración de requerimientos mediante correo electrónico solicitando ajustes en fecha de inicio del contrato la línea 1408 debido a que quedo con fecha de mayo siendo realmente 01 de agosto de 2022, por prorroga en PA. Apoyo y acompañamiento jurídico en los procesos contractuales: Custodio, PIP, Bolsa de Valores. Acompañamiento al proceso de Contratación con la SED (Mesas de trabajo de lineamientos técnicos, matriz de riesgo dentro del cronograma establecido dentro del proceso de contratación para el 2023) Elaboración de oficio para ser remitido a la SED, para el cumplimiento de los compromisos adquiridos mediante cronograma para la contratación del 2023 Elaboración de informes finales de los contratos No. 210075, 210430 Solicitud mediante memorando información débitos Cta Cte 03109542590 // 899999061 BOGOTA DISTRITO CAPITAL. Presentación de requisitos habilitantes y ponderables en power point del convenio SED. ( Etapa Precontractual). Apoyo en la contestación de tutela Sebastián Flórez Peláez  Elaboración de contestación de Tutela de la Sra. CARMEN EDITH GODIÑO ESPINOZA Se apoyó en la elaboración de Requerimiento proceso del presunto incumplimiento Banco de Occidente. Apoyo en la elaboración de proyecto al Banco de Occidente. Perjuicios causados a la Tesorería. Se realizó respetivos trámites para subir los documentos de la plataforma SAP de los contratos No 210430,210075, con el fin de ser e nviados con el informe final a la SAC. Se realizó el proceso de subir los documentos contractuales en Secop del Contrato No 201075 y 210430. Elaboración de actas de comité operativo del mes de junio de los operadores Bancolombia y Davivienda.</t>
  </si>
  <si>
    <t>MARGARITA ROSA MUÑOZ CARVAJAL</t>
  </si>
  <si>
    <t>SONIA LORENA RUSSI NOGUERA,E_SDH,ASESOR - DESPACHO SECRETARIO DISTRITAL DE HDA.,CC,1022400063,SRUSSI@SHD.GOV.CO,00/00/0000,00/00/0000</t>
  </si>
  <si>
    <t>Apoyo en la gestión de los documentos que se deben remitir administrativa y técnicamente relacionados con los diversos procesos del  convenio actual y de la convocatoria en desarrollo para el año 2022. Consolidación y revisión de los documentos de cuentas de cobro de los operadores que serán remitidos a presupuesto. Apoyo en el proceso de liquidación o prorroga de los convenios. Apoyo en la revisión de los convenios establecidos con los cinco operadores seleccionados en el marco de la convocatoria IMG 2022. Revisión del convenio de Banco Occidente. Revisión del convenio de Bancolombia. Revisión del convenio de Pagos GDE S.A Completar la información convenios pago de comisiones por dispersión Bogotá Solidaria. Apoyo en el seguimiento de los compromisos del proceso de transición de IMG. Información convenios pago comisiones por dispersión Bogotá solidaria. Elaboración de requerimientos de aclaración de conceptos u otras solicitudes. Elaboración de consolidados de dispersiones de cada remisión de despacho para la supervisora en la operación del mes. Consolidación de carpeta de gestión ejecutoria de las dispersiones para el próximo supervisor de convenios el señor Luis Orlando Barrera Pineda. Proyección de oficio requerimiento posible incumplimiento Banco de Occidente. Se proyecto memorando de respuesta al despacho de la solicitud de aclaración del concepto de bancarización. Apoyo en la elaboración de los cuadros resumen de las dispersiones que reporta el equipo técnico para su respectivo tramite. Apoyo en la elaboración de comprobación de la operación con sus respectivas tarifas. Apoyar la programación del comité operativo de Movii. Se apoya el proceso de liquidación de convenios con la consolidación de la información de los años 2020 y 2021. Proyección de manifiesto de posible incumplimiento por parte de Banco de Occidente. Se apoyo la organización de los documentos relacionados con la convocatoria, las dispersiones, proceso de reportes de cuentas de cobro. Se apoya el seguimiento a la firma de los convenios y comunicaciones que maneja la supervisora. Se apoyo con la elaboración de los informes de supervisión, certificación de cumplimiento y memorando presupuesto del operador para Davivienda (abril, mayo y junio) y Movii (abril 2022). Estos documentos de manera posterior a la gestión documental interna en la entidad serán cargados en SECOP, para presentación pública. Elaboración y carga del acta de Inicio Convenio IMG- Banco de Occidente. Se apoyo a la supervisora en la descarga y organización de los archivos de la convocatoria de IMG. Se apoyo a la supervisora en la descarga y organización de los archivos de gestión cuentas de cobro de los operadores Davivienda, Bancolombia operación 2022 y Movii al supervisor Nestor Raúl Hermida. Se realizo acompañamiento a las reuniones  con los operadores, con el equipo de despacho y con la supervisora de los convenios. Se apoyo el seguimiento al cumplimiento de los informes por parte de los operadores. Se apoyo el seguimiento a las cuentas de cobro y reportes que remiten los operadores para ir consolidando la información del movimiento presentado en el marco del Convenio IMG. Se consolida y organiza la información remitida por los operadores y por el equipo técnico de la operación del convenio de dispersiones, giros, bancarización y las labores administrativas propias de la operación del convenio. Se apoyo el desarrollo de los comités operativos de los operadores Davivienda, Bancolombia y Movii realizados en el periodo del presente informe, en los cuales se revisan los temas pendientes del convenio en cierre y el avance de la convocatoria actual. Apoyo en la revisión de los temas desarrollados en los comités operativos de los convenios con Bancolombia y Davivienda. Elaboración del acta del comité operativo de Movii realizada en el mes de agosto. Se verificaron las cifras de cobro radicadas por los operadores. Se hicieron los cálculos resultantes de multiplicar las tarifas por los beneficiarios de las dispersiones, bancarizaciones y giros en el marco del Convenio IMG. Se elaboraron los documentos de remisión de cuenta de cobro de los operadores para el área de presupuesto solicitadas por la supervisora: Informe mensual de supervisión, certificación de cumplimiento y memorando para remisión a presupuesto de la respectiva cuenta de cobro gestionada. Se apoyo la elaboración de los documentos de cuentas de cobro de los operadores, para su respectivo pago y gestión adecuada de la operación realizada por los mismos. Se apoyo a la supervisora en el cruce y verificación de la información suministrada por los operadores y el equipo técnico. Se apoyo la consulta de información por parte de la supervisora de los movimientos reportados por el equipo técnico. Apoyo en la revisión y seguimiento de la liberación de saldos de contratistas año 2021 Verificación de información para las reuniones desarrolladas en el periodo relacionado en el presente informe. Proyección de documentos concernientes a la operación del convenio. Avance en el modelo de seguimiento IMG Oficio de solicitud de ajuste en la información suministrada base de datos Donantes convenio IDIGER. Ajuste del documento borrador para la SED convenio Subsidios de Transporte Escolar. Elaboración de presentación para presentar a tesorería el avance del convenio SED. Consolidación de respuestas de la solicitud de información auditoria de Desempeño Código N° 215 - PAD 2022.</t>
  </si>
  <si>
    <t>DEISY CAROLINA GUTIERREZ ROZO</t>
  </si>
  <si>
    <t>GINA PAOLA REYES RUIZ,E_SDH,ASESOR - DESPACHO SECRETARIO DISTRITAL DE HDA.,CC,53055185,GPREYES@SHD.GOV.CO,00/00/0000,00/00/0000</t>
  </si>
  <si>
    <t>HENRY WILSON GONZALEZ BELLO</t>
  </si>
  <si>
    <t>JOHN MAURICIO CONTRERAS DIAZ</t>
  </si>
  <si>
    <t>MARIA CLAUDIA ORTEGA REYES</t>
  </si>
  <si>
    <t>GIOVANNI  SUAREZ USECHE</t>
  </si>
  <si>
    <t>ASCENSORES SCHINDLER DE COLOMBIA S A S</t>
  </si>
  <si>
    <t>DENIS ALEIDA PARRA SUAREZ,E_SDH,PROFESIONAL UNIVERSITARIO - OF. CONTROL INTERNO,CC,52788975,DPARRAS@SHD.GOV.CO,00/00/0000,21/03/2022;MARIA FERNANDA VALENCIA BRAVO,E_SDH,PROFESIONAL UNIVERSITARIO - SUBD. ADMINISTRATIVA Y FINANCIERA,CC,43265191,MFVALENCIA@SHD.GOV.CO,22/03/2022,00/00/0000</t>
  </si>
  <si>
    <t>LAURA MAYERLY CALDERON CARDENAS</t>
  </si>
  <si>
    <t xml:space="preserve">Durante el periodo comprendido entre el 1 y el 31 de agosto del año 2022 la contratista Claudia Puentes Riaño, realizó las siguientes actividades: a) Ajuste a la metodología de análisis de la calidad del gasto y construcción de una primera versión de los materiales para avanzar en el trabajo con las secretarías de Movilidad, Cultura y Salud. b) Con base en la aplicación de la metodología que fue probada en el piloto con la Secretaría Distrital de Desarrollo Económico, se incorporaron ajustes de acuerdo con lo observado en el taller. Así mismo, se complementó con insumos e instrumento de trabajo para que las personas puedan recoger mejor las ideas y las reacciones que surgen del taller. Se diseñaron esquemas con preguntas orientadoras que faciliten la construcción de un portafolio de acciones que promuevan la calidad del gasto, así como su mejor planeación, ejecución y evaluación. c) se avanzó en las primeras propuestas de evaluaciones para las Secretarías de Desarrollo Económico, Movilidad, Cultura. </t>
  </si>
  <si>
    <t>CLAUDIA CECILIA PUENTES RIAÑO</t>
  </si>
  <si>
    <t>LUZ HELENA RODRIGUEZ GONZALEZ,E_SDH,SUBDIRECTOR TECNICO - SUBD. ANALISIS Y SOSTENIBILIDAD PPTAL.,CC,52058050,LHRODRIGUEZ@SHD.GOV.CO,00/00/0000,11/02/2022;JUAN CARLOS THOMAS BOHORQUEZ,E_SDH,SUBSECRETARIO DE DESPACHO - DESPACHO SUBSECRETARIO TECNICO,CC,79796411,JTHOMAS@SHD.GOV.CO,12/02/2022,00/00/0000</t>
  </si>
  <si>
    <t>JEINNY DAYANA BRAVO PUERTO</t>
  </si>
  <si>
    <t>El contratista durante el periodo comprendido entre el 1 de agosto al 30 de agosto del 2022 realizo las mejoras identificadas a la aplicación de IMG, acompaño la presentación de la estructura de dispersión a los operadores financieros y adelanto la revisión y mejoras al proceso de peticiones.</t>
  </si>
  <si>
    <t>JHON JAIRO MORA GONZALEZ</t>
  </si>
  <si>
    <t>MAURICIO  SANDINO,E_SDH,ASESOR - DESPACHO SECRETARIO DISTRITAL DE HDA.,CC,80001466,MORTEGAS@SHD.GOV.CO,00/00/0000,31/01/2022;JENNIFER  SCHROEDER PUERTO,E_SDH,ASESOR - DESPACHO SECRETARIO DISTRITAL DE HDA.,CC,52907455,JSCHROEDER@SHD.GOV.CO,01/02/2022,00/00/0000</t>
  </si>
  <si>
    <t xml:space="preserve">Durante el periodo comprendido entre el 01 y el 31 de agosto de 2022,el contratista anido 3 (Tres) peticiones, realizó la tipificación de 551 ( Quinientos Cincuenta y Uno )Carpetas refrente a peticiones de Ingreso Mínimo Grantizado, además el contratista reviso y remitió  a comentarios a 1.000 (Mil) novendades  reportadas por la ETB a descargas de peticiones. El contratista Asistió y participó en 1 (Una) reunión relacionada con la operación de la estrategia Ingreso Mínimo Garantizado.   </t>
  </si>
  <si>
    <t>LUIS ALEJANDRO CRUZ ARIAS</t>
  </si>
  <si>
    <t xml:space="preserve">Durante el periodo comprendido entre el 01 y el 31 de agosto de 2022, la contratista realizó la revisión y entrega de 291 respuesta a peticiones de Ingreso Mínimo Grantizado, además de la validación de 104 respuestas. Tambiepn realizó la proyección de 48 respuesta, la proyección con la macro de 270, anidó 18 y firmó 50 respuesta a peticiones, todas realcionadas con aspectos del canal de transferencias monetarias. Adicionalmente, realizó el envío de 12 reportes de la gestión a la contratista Kelly Yamile Luna Caldas y  asistió y participó en 2 reuniones relacionadas con la operación de la estrategia Ingreso Mínimo Garantizado.   </t>
  </si>
  <si>
    <t>JOHANA MARCELA AREVALO BERNAL</t>
  </si>
  <si>
    <t xml:space="preserve">Durante el periodo comprendido entre el 01 y el 31 de agosto de 2022,el contratista realizó la tipificación de 2683 ( Dos mil seisientas ochenta y tres )Carpetas referente a peticiones de Ingreso Mínimo Garantizado, El contratista Asistió y participó en 1 (Una) reunión relacionada con la operación de la estrategia Ingreso Mínimo Garantizado.   </t>
  </si>
  <si>
    <t>LEANDRO HOALDINY GARCIA FARIETA</t>
  </si>
  <si>
    <t>OSCAR ANDRES VILLEGAS ESPEJO</t>
  </si>
  <si>
    <t>FREY  CONDE PAYAN,E_SDH,SUBDIRECTOR TECNICO - SUBD. DETERMINACION,CC,80443395,FCONDE@SHD.GOV.CO,00/00/0000,00/00/0000</t>
  </si>
  <si>
    <t>YEFFER CENEN MATEUS LEON</t>
  </si>
  <si>
    <t>El contratista cumplió con las obligaciones especiales del contrato y el pliego de peticiones</t>
  </si>
  <si>
    <t>DIANA CAROLINA PORTILLA REAL</t>
  </si>
  <si>
    <t>LUZ AMPARO QUINTERO LINARES,E_SDH,JEFE DE OFICINA - OF. OPERACIONES FINANCIERAS,CC,52479914,LUZQUINTERO@SHD.GOV.CO,00/00/0000,00/00/0000</t>
  </si>
  <si>
    <t>MARIBEL  LEAL FONSECA</t>
  </si>
  <si>
    <t>Servicio recibido: De acuerdo con las obligaciones establecidos en el Contrato 220170, para la Secretaría Distrital de Hacienda, durante el periodo comprendido entre el 01/07/2022 al 31/07/2022, se adelantaron los siguientes temas: Obligación 1: Obligación cumplida al inicio del contrato. Obligación 2: Se definen los lineamientos de la actualización del modelo, sugiriendo la búsqueda de la información de las matrices de utilización y de oferta a fin de examinar la información disponible para actualizar la SAM 2018; sobre el MEGBOGOTA, se menciona que las simulaciones de choques de tributación se realizan sin inconveniente; y sobre la forma de hacer los choques, muestra la estructura del documento técnico del modelo para operar y correr choques, y se procede a avanzar en los choques de inversión. • Estableció la necesidad de enfocarse en el código para correr los choques de inversión, pues los escenarios simulados previamente (años previos) no se pueden reproducir y simular, pues se encuentran errores en la funcionalidad del choque para este tipo de simulaciones. • Trabajó en el código original de choques de tributación trasladando los choques de inversión a esas carpetas, encontrando que los errores en el código subsisten. • Informó de la necesidad de establecer un plazo más amplio para examinar y analizar las fallas en código que impiden la funcionalidad del código. • Recibió retroalimentación en la que se proveen simulaciones de choques de gasto en educación y salud, encontrando que estos escenarios si son factibles de simulación el modelo GAMS. • Sin embargo, en particular el choque de inversión en el metro no logra simularse con los archivos y carpetas del código GAMS que están documentados para tal fin, no obstante, se propone hacer los ajustes para hacer simulaciones y resolver esta dificultad. Obligaciones 3, 4, 5, 6,7: Se realizará en los próximos meses a lo largo del desarrollo del contrato. Obligación 8: Revisó la esencia de simulaciones de nuevas carpetas encontradas de simulaciones en GAMS. • Observó y discutió sobre la estructura del documento que se está avanzando para especificar las simulaciones del modelo. • Interactuó con el equipo de la DEEF de la SHD de forma presencial realizando pruebas presenciales de la forma como opera el código, y se estableció como tarea pendiente rescatar la información para alimentar la SAM, asimismo, la definición de escenarios de importancia practica para simular choques fiscales. Resaltando el significado conceptual de los cierres del modelo y el significado teórico de los choques. Obligación 9: Se realizará en los próximos meses a lo largo del desarrollo del contrato.</t>
  </si>
  <si>
    <t>ERICK AUGUSTO CESPEDES RANGEL</t>
  </si>
  <si>
    <t>OSCAR ENRIQUE GUZMAN SILVA,E_SDH,DIRECTOR TECNICO - DESPACHO DIR. ESTAD. Y ESTUDIOS FISCALES,CC,80542298,OGUZMAN@SHD.GOV.CO,00/00/0000,00/00/0000</t>
  </si>
  <si>
    <t>JESUS ALFREDO BALAGUERA BONITTO</t>
  </si>
  <si>
    <t>BETSY CAROLINA VELASCO JIMENEZ,E_SDH,DIRECTOR TECNICO - DESPACHO DIR. GESTION CORPORATIVA,CC,52427296,BCVELASCO@SHD.GOV.CO,00/00/0000,00/00/0000</t>
  </si>
  <si>
    <t>Durante el mes de agosto la contratista participó en reuniones dirigidas a fomentar la sostenibilidad del Sistema Contable Público Distrital para los FDL, tendientes a analizar las problemáticas generales y temas transversales de impacto contable. Participó e reuniones externas con la Personería y la SED, y otras internas; dio asistencia técnica a los entes y entidades vía correo electrónico, mesas de trabajo, llamada telefónica o dentro del proceso a respuesta de consultas o revisión de estas, específicamente en temas relacionados a operaciones recíprocas de la SED y de la SDSCJ con la SGAM por elaboración de elementos de la imprenta. Realizó análisis del costo amortizado de los préstamos por cobrar establecidos por la SED dentro del convenio firmado con APICE. Respondió las preguntas pendientes de la capacitación del Decreto 289 con el FDL Santafé, y participó en reunión con la SDHT en la que se trataron temas previos de cargas urbanísticas con miras a establecer un plan de trabajo con la ERDU; participó en el proceso de seguimiento y análisis del reporte de deterioro de cartera no tributaria BOGDATA para el segundo trimestre de la vigencia, participó en reuniones de análisis de documentos técnicos y estrategias para acompañamiento a los entes distritales, especialmente a los FDL, proyectó respuesta para calificadoras de riesgos referentes al pasivo pensional del SGD, participó en el proceso de consolidación de las respuestas asociadas a la capacitación del Decreto 289, y en la proyección de respuesta de la prueba piloto de los anexos planteada por la CGN, apoyó la elaboración del reporte COVID y participó de las demás reuniones relacionadas con la emisión de documentos técnicos.</t>
  </si>
  <si>
    <t>MARIA CECILIA ROMERO ROMERO</t>
  </si>
  <si>
    <t>JUAN CAMILO SANTAMARIA HERRERA,E_SDH,SUBDIRECTOR TECNICO - SUBD. CONSOLIDACION, GESTION E INVEST.,CC,80095916,JSANTAMARIA@SHD.GOV.CO,00/00/0000,00/00/0000</t>
  </si>
  <si>
    <t>Durante el mes de agosto, el contratista participó en reuniones internas requeridas para la consolidación de la respuesta al plan piloto de la CGN respecto al cambio en los anexos. Desarrolló mesa de trabajo con el SITP, con el fin de analizar el tratamiento contable de diferentes convenios suscritos. Preparó el informe de evaluación de los estados financieros de la Subred Centro Oriente. Desarrolló mesa de trabajo interna para resolver inquietudes respecto al reconocimiento de la inversión en Capital Salud, y gestionó las diferencias en operaciones recíprocas surgidas con empresas distritales. Igualmente, participó en las reuniones con la SJD, relacionadas con la implementación de la nueva metodología de valoración de procesos litigiosos; con Capital Salud, para resolver inquietudes respecto al SIPROJ; y con Aguas de Bogotá para analizar el tratamiento contable asociado a la construcción de la plataforma tecnológica. Finalmente, actualizó la información de empresas distritales, relativa a las reservas patrimoniales y desarrolló sesión de fortalecimiento técnico.</t>
  </si>
  <si>
    <t>T-259447</t>
  </si>
  <si>
    <t>CAMILO ANDRES ORJUELA SEGURA</t>
  </si>
  <si>
    <t>VIVIAN LORENA PRIETO TRUJILLO</t>
  </si>
  <si>
    <t>EDWARD ALEXANDER SABOGAL CEBALLES</t>
  </si>
  <si>
    <t>EKATERINA  CORTES BAUTISTA</t>
  </si>
  <si>
    <t>El contratista cumplió de acuerdo con el siguiente cuadro.</t>
  </si>
  <si>
    <t>MARISOL  RODRIGUEZ LOPEZ</t>
  </si>
  <si>
    <t>NELSON HUMBERTO OVALLE DURAN</t>
  </si>
  <si>
    <t>SUBD. COBRO TRIBUTARIO</t>
  </si>
  <si>
    <t>JHONY ANDRES RIVERA LOZANO</t>
  </si>
  <si>
    <t>ALEXANDER SEGUNDO DELGADO TOBON</t>
  </si>
  <si>
    <t>ANGELA JOHANNA FRANCO CHAVES</t>
  </si>
  <si>
    <t>JOSE LUIS LEON ALVAREZ</t>
  </si>
  <si>
    <t>JUAN CARLOS GOMEZ BAUTISTA</t>
  </si>
  <si>
    <t>AMANDA LILIANA RICO DIAZ</t>
  </si>
  <si>
    <t>CRISTIAN GIOVANNI BOHORQUEZ MOLANO</t>
  </si>
  <si>
    <t>DELLANNY SAMANTA RODRIGUEZ PARDO</t>
  </si>
  <si>
    <t>JIMENA YASMIN JIMENEZ SALGADO</t>
  </si>
  <si>
    <t xml:space="preserve">Se apoyó a la Oficina Asesora de Planeación con el seguimiento de actividades respecto a la ejecución de la Encuesta de Satisfacción a los grupos de valor de la SDH, en lo que respecta a revisión y presentación de informes de resultados para cliente institucional, y ajustes para el procesamiento de información de Cliente Interno. Se apoyó a la Oficina Asesora de Planeación con el seguimiento y acompañamiento en el desarrollo del ejercicio de Mystery Shopper con la revisión del trabajo de campo. Se apoyó a la Oficina Asesora de Planeación con el envío de correos masivos para la respuesta al módulo faltante en la encuesta de cliente interno. Se apoyó a la Oficina Asesora de Planeación con la preparación y desarrollo del Comité Institucional de Gestión y Desempeño del mes de agosto. Se apoyó a la Oficina Asesora de Planeación con la respuesta a la Evaluación Independiente al Sistema de Control Interno, con los requerimientos asignados a la Oficina. Se apoyó a la Oficina Asesora de Planeación con un análisis detallado del Componente 5 "Mecanismos para la transparencia y acceso a la información" del PAAC, con fines de balance de actividades. </t>
  </si>
  <si>
    <t>JAVIER ANDRES NIÑO PARRADO</t>
  </si>
  <si>
    <t>JULIO ALEJANDRO ABRIL TABARES,E_SDH,JEFE DE OFICINA ASESORA - OF. ASESORA DE PLANEACION,CC,79979936,JABRILT@SHD.GOV.CO,00/00/0000,00/00/0000</t>
  </si>
  <si>
    <t>ANGELA MARIA SOLEDAD NAVARRETE PESELLIN</t>
  </si>
  <si>
    <t>JENNY ANDREA ROCHA GARCIA</t>
  </si>
  <si>
    <t xml:space="preserve">A la fecha solamente están pendientes por presentar a comité directivo, los macroprocesos de Gestión Administrativa y Gestión de TIC. Actualmente se trabaja en la implementación de los macros de relacionamiento, presupuesto, ingresos y recientemente se inició con gestión contable. Estamos pendientes de la solución de un desacuerdo pequeño en gestión de gasto, para iniciar también la implementación. A la fecha se han desarrollado Scrum semanales con los Asesores de la OAP para gestionar el avance de la implementación de los macroprocesos aprobados por el comité directivo, adicionalmente se han sostenido reuniones específicas para solucionar cuellos de botella en cada uno de los procesos actualmente en diseño. A la fecha se ha adelantado el acompañamiento técnico cercano a los asesores de la OAP, con el fin de ayudarlos a definir el esquema de operación óptimo que dará alcance a la implementación de los macroprocesos aprobados por el comité directivo. En este momento se cuenta con flujos medianamente maduros para todos los procesos vinculados a los macroprocesos en implementación. </t>
  </si>
  <si>
    <t>ARMANDO  ARDILA DELGADO</t>
  </si>
  <si>
    <t>JORGE IVAN SOTELO GAVIRIA</t>
  </si>
  <si>
    <t>HUGO  PALACIOS ZULETA</t>
  </si>
  <si>
    <t xml:space="preserve">Se apoyo en la actualización de los documentos del Proceso CPR-128. Se consolido el informe de gestión del segundo trimestre Se está apoyando en la estructuración del Proceso de gestión financiera distrital. Se realizo cruce de manuales de usuario entre documentación actual Vs base de datos Oficina Asesora de Planeación. Se asesoro en la formulación de acciones de mejora en la DDT. Se gestiono la presentación de resultados de la encuesta de satisfacción de la DDT. Se realizo sesiones de trabajo con los gestores para la actualización documental de procesos relacionada con los manuales de usuario de BogData. Se asesoro en el diligenciamiento de los avances del segundo trimestre. Se reviso el registro de la información el nuevo aplicativo del sistema de gestión de calidad Se apoyo en el ajuste de los indicadores de calidad en el nuevo aplicativo disponible. Se realizo seguimiento del cargue de información en el nuevo sistema de calidad. Se asesoro en el diligenciamiento de los avances del segundo trimestre. Se reviso el registro de la información el nuevo aplicativo del sistema de gestión de calidad Se asesoro en la generación de acciones correctivas a partir de los hallazgos de la auditoría interna. Se realizo seguimiento a las acciones correctivas o de mejora generadas en la DDT, para el seguimiento del segundo trimestre. Se acompaño en la generación de acción a partir de riesgos operativos materializados. Se asesoro en el diligenciamiento del informe del segundo trimestre. Se consolido del informe de gestión descriptivo del primer trimestre. Se consolido el informe de gestión del segundo trimestre. Se realizaron mesas de trabajo para definir las tareas para dar cumplimiento a la actividad de PAAC a cargos de las Direcciones de P resupuesto, Contabilidad y Tesorería. Se apoyo en envió a la SAC del informe mensual de supervisión. Se asesoro en el nuevo proceso de generación de cuentas de cobro para proveedores y contratistas. Se revisaron los contenidos migrados. Se ajustaron las páginas en la Web, referente al espacio que tiene la DDT. Se realizo revisión de las páginas web de documentos migradas. Se cargaron los contenidos faltantes en la nueva sede electrónica. Se participo en las sesiones de lineamientos para el cargue de contenido. Se publicaron contenido de las Oficinas de Planeación Financiera e Inversiones en la página actual. No ha habido solicitud al respecto Se gestiono la nueva forma de pago para convenios IMG. Se realizo gestión para la incorporación de los compromisos en SAP. Se apoyo en envió a la SAC del informe mensual de supervisión. Se asesoro en el nuevo proceso de generación de cuentas de cobro para proveedores y contratistas. Se cumplen los protocolos de bioseguridad al asistir a la DDT presencialmente. Se trabajo en el cierre de solicitudes de Bogotá Te Escucha. Se realizo el registro administrativo de la operación estadística correspondiente al Estado de Situación de Tesorería. Revisión contexto del proceso e moneda extranjera. Se asesoro en los componentes de información relacionados con tablas de retención documental y activos de información. Se dio respuesta a la Oficina de Atención al Ciudadano referente a las competencias que tiene la DDT referente a atención ciudadana. </t>
  </si>
  <si>
    <t>NEIL HERNANDO BRAVO VELANDIA</t>
  </si>
  <si>
    <t>DESPACHO TESORERO DISTRITAL</t>
  </si>
  <si>
    <t>CARLOS ANDRES GOMEZ OTALORA</t>
  </si>
  <si>
    <t>FELIPE ANDRES MARTINEZ RODRIGUEZ,E_SDH,JEFE DE OFICINA - OF. COBRO ESPECIALIZADO,CC,1015413094,FAMARTINEZ@SHD.GOV.CO,00/00/0000,31/03/2022;ILBA MARINA QUIROS PUENTES,E_SDH,JEFE DE OFICINA - OF. COBRO ESPECIALIZADO,CC,63393037,IQUIROS@SHD.GOV.CO,01/04/2022,00/00/0000</t>
  </si>
  <si>
    <t>OF. COBRO ESPECIALIZADO</t>
  </si>
  <si>
    <t>ALEXANDER  CASTRO RIVERA</t>
  </si>
  <si>
    <t>PAOLA  SABOGAL CARRILLO</t>
  </si>
  <si>
    <t>JAIRO  LAZARO ORTIZ,E_SDH,SUBDIRECTOR TECNICO - SUBD. ASUNTOS CONTRACTUALES,CC,88276505,JLAZARO@SHD.GOV.CO,00/00/0000,00/00/0000</t>
  </si>
  <si>
    <t>WILSON  COLMENARES ESPINOSA</t>
  </si>
  <si>
    <t>Se realizó el cargue de información correspondiente a las dispersiones del 2020, 2021 y 2022 a corte del 22 de agosto en la base de datos de desarrollo de la app IMG para poder realizar consultas de las personas que han recibido transferencias monetarias de estrategia integral de ingreso mínimo. También se socializo la consulta de información de la maestra de SDP y Sdata desde el sistema a todo el equipo de peticiones, se les concedieron usuarios de acceso para que puedan ingresar y realziar las consultas necesarias para el proceso de dar respuesta a los ciudadanos en medida de disminuir los casos de peticionesen el proceso en la estrategia del ingreso mínimo garantizado. Se realizó la actualización de la aplicación IMG y se solicitó despliegue de dicha actualización en los servidores de la entidad (base de datos y aplicaciones) con el fin de poder brindar acceso a los integrantes del equipo IMG y que puedan realizar las diferentes consultas para los procesos de peticiones y transacciones monetarias y así aligerar cargas a los integrantes del equipo con los ajustes solicitados.  Adicionalmente se desarrollo el proceso de creación de informas de actividades para cada contratista del equipo IMG, esto con el fin de estandarizar el formato de actividades y que sea mas agil el proceso de paso de cuentas de cobro a financiera. Aqui se desarrollo estructura para base de datos y formularios desde la aplicación para que con usuario y contraseña puedan midifcar lo pertinente. Por ultimo se establece proceso de carga masiva de información para generar los informes del mes de agosto 2022 y hacer el primer piloto. </t>
  </si>
  <si>
    <t>DANIEL ENRIQUE PAEZ PUENTES</t>
  </si>
  <si>
    <t xml:space="preserve">Durante el periodo comprendido del 01 al 31 de agosto de 2022 el contratista revisó 309 peticiones de respuesta masiva, así como se anidó 2 peticiones. El contratista asistió a la reunión sobre Capacitación respuestas a peticiones, sobre IMG Ampliado el 5, el 14 de agosto, y proyecto nueve (9) respuestas a entes de control y ciudadanos con ocasión a PQRS relacionadas con la Estrategia Ingreso Mínimo Garantizado del Sistema Distrital Bogotá Solidaria. Por otro lado, realizo el informe de actividades correspondiente del 01 al 31 de agosto de 2022.   </t>
  </si>
  <si>
    <t>IVONNE STHEFANY HURTADO CASTRO</t>
  </si>
  <si>
    <t>SAYDA LILIANA SALINAS SAAVEDRA</t>
  </si>
  <si>
    <t>Prestó los servicios profesionales para apoyar las actividades de creación de contenidos, piezas gráficas de divulgación de la infor mación, diseño web, y productos del Observatorio Fiscal del Distrito, así como las demás actividades de diseño gráfico de competencia de la Oficina Asesora de Comunicaciones y las demás que fueron asignadas por el supervisor del contrato, durante el 01 de agosto al 30 de agosto de 2022.</t>
  </si>
  <si>
    <t>WEISMAN FRANZ MEEK LOPEZ</t>
  </si>
  <si>
    <t>ELIANA  CASTELLANOS DIAZ,E_SDH,JEFE DE OFICINA ASESORA - OF. ASESORA DE COMUNICACIONES,CC,52329596,ECASTELLANOS@SHD.GOV.CO,00/00/0000,00/00/0000;PEDRO OSWALDO HERNANDEZ SANTAMARIA,E_SDH,SUBDIRECTOR TECNICO - SUBD. ANALISIS SECTORIAL,CC,1018445229,PHERNANDEZ@SHD.GOV.CO,00/00/0000,00/00/0000</t>
  </si>
  <si>
    <t>Servicio recibido: De acuerdo a las obligaciones establecidos en el Contrato 220261, para la Secretaria Distrital de Hacienda, durante el periodo comprendido entre el 01/07/2022 al 31/07/2022. Obligación 1: Dio apoyo, desde lo textual, para elaborar una infografía sobre el tema de PMR para Presupuesto. Obligación 2: 1. Elaboró copy bilingüe para difusión de pieza sobre el mercado laboral en Bogotá (marzo-mayo 2022). 2. Elaboró copy bilingüe para difusión de pieza sobre el IPC en Bogotá (junio 2022). 3. Elaboró copy bilingüe para difusión de pieza sobre la EOC en Bogotá (junio 2022). 4. Elaboró copy bilingüe para difusión de pieza del mercado laboral femenino en Bogotá (marzo-mayo 2022). 5.Elaboró copy bilingüe para difusión de pieza del mercado laboral juvenil en Bogotá (marzo-mayo 2022). 6. Elaboró copy bilingüe para difusión de pieza de la EMC en Bogotá (mayo del 2022). 7. Elaboró copy bilingüe para difusión de pieza de la EMMET en Bogotá (mayo del 2022). 8. Elaboró copy bilingüe para difusión de pieza de la EOE Comercial en Bogotá (junio del 2022). 9. Elaboró copy bilingüe para difusión de pieza de la EOE Industrial en Bogotá (junio del 2022). Obligación 3: 1. Elaboró propuesta textual para pieza sobre el mercado laboral en Bogotá (resultados trimestrales, marzo-mayo 2022, basada en la Gran encuesta Integrada de Hogares del DANE). 2. Elaboró propuesta textual para pieza sobre el índice de precios al consumidor en Bogotá (resultados mensuales, junio del 2022, basado en resultados del DANE). 3. Elaboró propuesta textual para pieza sobre el índice de confianza del consumidor (resultados mensuales, junio del 2022, basada en la Encuesta de Opinión del Consumidor de Fedesarrollo). 4. Elaboró propuesta textual para pieza sobre el mercado laboral femenino en Bogotá (resultados trimestrales, marzo#mayo 2022, basada en la Gran Encuesta Integrada de Hogares del DANE) 5. Elaboró propuesta textual para pieza sobre el mercado laboral juvenil en Bogotá (resultados trimestrales, marzo#mayo 2022, basada en la Gran Encuesta Integrada de Hogares del DANE). 6. Elaboró propuesta textual para pieza sobre las ventas del comercio minorista en Bogotá (resultados mensuales, mayo del 2022, basada en la Encuesta Mensual de Comercio del DANE). 7. Elaboró propuesta textual para pieza sobre la producción industrial en Bogotá (resultados mensuales, mayo del 2022, basada en la Encuesta Mensual Manufacturera con Enfoque Territorial del DANE). 8. Elaboró propuesta textual en para pieza sobre el índice de confianza comercial (resultados mensuales, junio del 2022, basada en la Encuesta de Opinión de Empresarial de Fedesarrollo). 9. Elaboró propuesta textual para pieza sobre el índice de confianza industrial (resultados mensuales, junio del 2022, basada en la Encuesta de Opinión de Empresarial de Fedesarrollo). Obligación 4: Apoyó con la redacción y unificación de formatos para la presentación del PIB en Bogotá (proyecciones 2022-2023 y mediano plazo). Obligación 5: 1. Elaboró propuesta textual en inglés para pieza sobre el mercado laboral en Bogotá (resultados trimestrales, marzo#mayo 2022, basada en la Gran Encuesta Integrada de Hogares del DANE). 2. Elaboró copy bilingüe para difusión de pieza sobre el mercado laboral en Bogotá (marzo-mayo 2022). 3. Elaboró propuesta textual en inglés para pieza sobre el índice de precios al consumidor en Bogotá (resultados mensuales, junio del 2022, basado en resultados del DANE). 4. Elaboró copy bilingüe para difusión de pieza sobre el IPC en Bogotá (junio 2022). 5. Elaboró propuesta textual en inglés para pieza sobre el índice de confianza del consumidor (resultados mensuales,junio del 2022, basada en la Encuesta de Opinión del Consumidor de Fedesarrollo). 6. Elaboró copy bilingüe para difusión de pieza sobre la EOC en Bogotá (junio 2022). 7. Elaboró propuesta textual en inglés para pieza sobre el mercado laboral femenino en Bogotá (resultados trimestrales, marzo-mayo 2022, basada en la Gran Encuesta Integrada de Hogares del DANE). 8. Elaboró copy bilingüe para difusión de pieza del mercado laboral femenino en Bogotá (marzo-mayo 2022). 9. Elaboró propuesta textual en inglés para pieza sobre el mercado laboral de jóvenes en Bogotá (resultados trimestrales, marzo-mayo 2022, basada en la Gran Encuesta Integrada de Hogares del DANE). 10. Elaboró copy bilingüe para difusión de pieza del mercado laboral juvenil en Bogotá (marzo-mayo 2022). 11. Elaboró propuesta textual en inglés para pieza sobre las ventas del comercio minorista en Bogotá (resultados mensuales, mayo del 2022, basada en la Encuesta Mensual de Comercio del DANE). 12. Elaboró copy bilingüe para difusión de pieza de la EMC en Bogotá (mayo del 2022). 13. Elaboró propuesta textual en inglés para pieza sobre la producción industrial en Bogotá (resultados mensuales, mayo del 2022, basada en la Encuesta Mensual Manufacturera con Enfoque Territorial del DANE). 14. Elaboró copy bilingüe para difusión de pieza de la EMMET en Bogotá (mayo del 2022). 15. Elaboró propuesta textual en inglés para pieza sobre el índice de confianza comercial (resultados mensuales, junio del 2022, basada en la Encuesta de Opinión de Empresarial de Fedesarrollo). 16. Elaboró copy bilingüe para difusión de pieza de la EOE Comercial en Bogotá (junio del 2022). 17. Elaboró propuesta textual en inglés para pieza sobre el índice de confianza industrial (resultados mensuales, junio del 2022, basada en la Encuesta de Opinión de Empresarial de Fedesarrollo). 18. Elaboró propuesta textual para pieza sobre el índice de confianza industrial (resultados mensuales, junio del 2022, basada en la Encuesta de Opinión de Empresarial de Fedesarrollo). Obligación 6: 1. Asistió a la reunión presencial de la Subdirección de Análisis Sectorial el 6 de agosto del 2022 en las instalaciones de la Secretaría de Hacienda (Departamento de Estadísticas y Estudios Fiscales). 2. Asistió a la reunión virtual realizada el 11 de agosto del 2022 con los equipos de Comunicaciones y de la Dirección de Estadísticas y Estudios Fiscales sobre las publicaciones en redes sociales del Observatorio Fiscal del Distrito. 3. Asistió a la reunión virtual “Resultados de consumo de Bogotá para el semestre I de 2022” realizada el 21 de agosto del 2022 por Raddar Consumer Knowledge Group y el Observatorio Fiscal del Distrito. 4. Asistió a la reunión virtual realizada el 25 de agosto del 2022 con los equipos de Comunicaciones y de la Dirección de Estadísticas y Estudios Fiscales sobre las publicaciones en redes sociales del Observatorio Fiscal del Distrito. 5. Asistió a la reunión presencial de la Subdirección de Análisis Sectorial el 26 de agosto del 2022 en las instalaciones de la Secretaría de Hacienda (Departamento de Estadísticas y Estudios Fiscales) Obligación 7: No aplica para este periodo.</t>
  </si>
  <si>
    <t>NESTOR EDUARDO ESCOBAR ALFONSO</t>
  </si>
  <si>
    <t>Durante el periodo comprendido del 01 de agosto de 2022 al 31 de agosto del 2022 el contratista reviso y complemento la proyeccion de 542 peticiones, proyecto 2 dos peticiones, y asistio a una reunion sobre IMG ampliado el día 14 de agosto</t>
  </si>
  <si>
    <t>ANDRES CAMILO MARTINEZ SAENZ</t>
  </si>
  <si>
    <t>RONALD JOSUE BOLAÑOS VELASCO</t>
  </si>
  <si>
    <t>ANGELA IVONNE MARTINEZ CAMARGO</t>
  </si>
  <si>
    <t>SANDRA ESPERANZA MUÑOZ DENIS</t>
  </si>
  <si>
    <t>XIMENA ALEXANDRA AGUILLON PACHON</t>
  </si>
  <si>
    <t>En la ejecución del contrato 220267, el contratista cumplió con sus obligaciones especiales durante el periodo del 1 al 25 de agosto del 2022.</t>
  </si>
  <si>
    <t>JULIA  VELANDIA BECERRA</t>
  </si>
  <si>
    <t xml:space="preserve">El contratista, en el periodo comprendido entre el 01 de agosto y 31 de agosto de 2022, entregó libro contable de Idiger Emergencias y presentó el preliminar de RetoU, también ayudó en la construcción y divulgación de la estructura definida para procesos de dispersión, cruce y bancarización, así como de sus alcances y las retroalimentaciones a los OF necesarios. Así mismo, retroalimentó en 3 ocasiones a contratistas sobre proceso de autoexclusión/devolución de recursos. Generó 2 informes de pago por ciclos con corte a ciclo 6 y 7, envió legalizaciones de rechazos de dispersiones en 3 ocasiones de OF movii, bancolombia y davivienda. Apoyó en la construcción de repositrios e inventarios de informes de respuesta de dispersiones proveniente de OF e informes remitidos a sdp sobre las mismas, insumos respuesta a PQR de entes de control. Consolidó y cargo a sharepoint con la sdp información de cruces y dispersiones en 20 oportunidades. Además, proyecto correos con retroalimentaciones y comentarios por inconsistencias en los reportes de dispersión y cruces bajo la nueva estructura. Asistió a todas las reuniones que involucren el proceso de dispersiones de IMG. Proyectó acta de reunión con Dale y hace comentarios a actas de reuniones con la DDT sobre legalizacion de OF Bancolombia. Actualizó indicadores de tablero control de la alcaldesa y construye PPT's para OF Movii y Davivienda sobre diferencias halladas en las cartas y devoluciones de dispersiones de RetoU.   </t>
  </si>
  <si>
    <t>CRISTIAN CAMILO ROJAS CARDENAS</t>
  </si>
  <si>
    <t>GENNY MERCEDES MARTINEZ LAGUNA</t>
  </si>
  <si>
    <t xml:space="preserve">Durante el periodo comprendido entre el 01 y el 31 de agosto de 2022, el contratista realizó la revisión y entrega de 171 respuesta a peticiones de Ingreso Mínimo Grantizado, y anidó 1. Adicional participó en 1 reunion relacionada con la operación de la estrategia Ingreso Mínimo Garantizado.   </t>
  </si>
  <si>
    <t>ANGELA CAROLINA MAYORGA SASTOQUE</t>
  </si>
  <si>
    <t>CLAUDIA PATRICIA ALMEIDA CASTILLO</t>
  </si>
  <si>
    <t>Durante el periodo comprendido entre el 01 de agosto al 31 de agosto del 2022, La contratista realizó la revisión de 652 peticiones de respuestas masivas pertenecientes al programa de Ingreso Mínimo Garantizado y asistió a 1 reunión sobre IMG Ampliado.</t>
  </si>
  <si>
    <t>SANDRA CATALINA SAAVEDRA JIMENEZ</t>
  </si>
  <si>
    <t>Durante el periodo comprendido del 01 al 31 de agosto de 2022 el contratista realizó el diagnóstico, proyección y/o revisión de 45 respuestas, memorandos, traslados y requerimientos de entidades distritales y estatales. Adicionalmente generó dos insumos en relación a IMG, a solicitud de otras dependencias de la SHD y emitio informe a solicitud de la OCID en relación con 6 casos de Organos de Control. Por otra parte, el contratista asistió a dos reuniones en relación con la estrategia IMG y finalmente realizo la asignación dentro del equipo de entes de control, de 25 casos a los contratistas correspondientes.</t>
  </si>
  <si>
    <t>SEBASTIAN  MENDEZ LEON</t>
  </si>
  <si>
    <t>ELVERT JOHANY GALEANO ORTIZ</t>
  </si>
  <si>
    <t xml:space="preserve">1. Elaborar y presentar el plan de trabajo al supervisor del contrato para desarrollar el objeto de este. El contratista elaboró y entregó el plan de trabajo asociado al desarrollo del objeto del contrato, igualmente, ejecutó las actividades contenidas en este para el periodo de mayo.  2. Realizar la creación, actualización, verificación y depuración de la información de los terceros en el módulo BP de BogData de acuerdo con las solicitudes recibidas de las entidades y áreas de gestión a través del buzón de terceros. Prestó apoyo en la creación de los terceros solicitados por los usuarios de Correspondencia (CRM) de la Secretaría Distrital de hacienda en 63 correos enviados a cuatro dependencias de la Secretaria de Hacienda, como resultado desde su usuario se crearon 436 terceros entre personas naturales jurídicas. Además, actualizó los códigos CGN de 350 terceros de forma manual.  3. Prestar apoyo en las actividades de gestión requeridas en los otros módulos del sistema cuando la DDC lo requiera. No se aplicó durante el período  4. Realizar transferencia de conocimiento y acompañamiento en los procesos del módulo BP a los usuarios que presenten dificultades. Para el mes de agosto el contratista gestionó 81 correos en el buzón gestionterceros_bogdata@shd.gov.co. sobre la actualización de terceros.  5. Responsabilizarse por la organización, custodia y archivo de la documentación soporte de la gestión realizada, de acuerdo con la normatividad y los procedimientos establecidos en la Secretaría Distrital de Hacienda. No se aplicó durante el período   6. Las demás asignadas por el supervisor, relacionadas con el objeto del contrato. · Asistió a las reuniones de retroalimentación diaria. · Asistió a las capacitaciones de la plataforma BOGDATA del módulo BP. · Asistío y dió apoyo en el módulo de BP en sesiones de Aula Mesa de Ayuda General Entidades. </t>
  </si>
  <si>
    <t>ANDRES FELIPE SANCHEZ ESPINOSA</t>
  </si>
  <si>
    <t>REINALDO  CABEZAS CUELLAR,E_SDH,SUBDIRECTOR TECNICO - SUBD. GESTION CONTABLE HACIENDA,CC,93346224,RCABEZAS@SHD.GOV.CO,00/00/0000,00/00/0000</t>
  </si>
  <si>
    <t>DIEGO FERNANDO ARDILA PLAZAS</t>
  </si>
  <si>
    <t>MARIA XIMENA SARMIENTO JARAMILLO,E_SDH,JEFE DE OFICINA - OF. CONTROL INTERNO,CC,52057895,MSARMIENTO@SHD.GOV.CO,00/00/0000,00/00/0000</t>
  </si>
  <si>
    <t>YINA MARCELA PERAFAN CAPERA</t>
  </si>
  <si>
    <t xml:space="preserve">Durante el periodo comprendido entre el 01 al 31 de agosto el contratista fue el encargado del cierre de 9 contratos en el aplicativo SGDA/WCC y Secop II, se asistió a 8 reuniones virtuales y realizó la compilación y cargue de 42 carpetas con información historica de contratistas del año 2021.   </t>
  </si>
  <si>
    <t>JERONIMO  RATIVA MORALES</t>
  </si>
  <si>
    <t>MEILYS  BARRAZA PACHECO</t>
  </si>
  <si>
    <t>YENIFER ALEJANDRA RAMIREZ SOTO</t>
  </si>
  <si>
    <t>Certifico que el valor cobrado por el contratista está de acuerdo con los estudios previos y con el contrato.  El valor que pagar con la presente certificación es de ($5.582.000) Cinco Millones Quinientos Ochenta Y Dos Mil Pesos, presentando un valor certificado acumulado por la suma de ($34.050.200) Treinta Y Cuatro Millones Cincuenta Mil Doscientos Pesos que equivalen al 55% de ejecución, quedando un saldo por ejecutar por valor de ($27.351.800) Veintisiete Millones Trescientos Cincuenta Y Un Mil Ochocientos Pesos</t>
  </si>
  <si>
    <t>RONALD JOSE PAYARES SERRANO</t>
  </si>
  <si>
    <t>MARIA CLEMENCIA JARAMILLO PATIÑO,E_SDH,SUBDIRECTOR TECNICO - SUBD. COBRO NO TRIBUTARIO,CC,24580577,MJARAMILLO@SHD.GOV.CO,00/00/0000,00/00/0000</t>
  </si>
  <si>
    <t>SUBD. COBRO NO TRIBUTARIO</t>
  </si>
  <si>
    <t>En la ejecución del contrato 220086, el contratista cumplió con sus obligaciones especiales durante el periodo del 1 al 27 de agosto del 2022.</t>
  </si>
  <si>
    <t>JIMMY ALDEMAR CABALLERO QUIROGA</t>
  </si>
  <si>
    <t xml:space="preserve">Se realizó la revisión del indicador evaluación satisfacción solicitudes a Archivo Central - reporte II trimestre 2022, el día 15 de agosto de 2022. Se revisó y firmo el cierre de la acción SAM 10-2021 correspondiente al radicado 2021IE012474O1 Se asistió al Webinar Cómo superar los Principales Retos en la Implementación del MIPG. Dimensión Direccionamiento Estratégico el día jueves 7 de agosto de 2022. Se asistió y participó en las mesas de trabajo para la actualización de los formatos de Macroproceso y Caracterización de Procesos los días 13, 19 y 25 de agosto de 2022. Se asistió y participo en las mesas de trabajo sobre el tema de la publicación de las instancias de control en la página WEB de la Secretaría los días 6 y 11 de agosto de 2022. Se asistió y participo en la socialización lineamientos de Presupuesto sobre Austeridad el día 22 de agosto de 2022. Se participó en las mesas de trabajo para el apoyo en la rendición de cuentas el día 19 de agosto de 2022. se asistió a la capacitación del aplicativo pensemos módulo mejoras 29 de agosto de 2022. Se revisaron los documentos del CPR-78 que correspondían a la evaluación de desempeño para darlos de baja del radicado 2022IE044381O1. se revisó el formato 112.F.03 verificación de cumplimiento de requisitos mínimos para actualización del radicado 2022IE043727O. Se asistió a las mesas de trabajo de seguimiento al plan de entrenamientos de BogData, los días 11, 18, 19 y 25 de agosto de 2022. Se asistió a las mesas de trabajo de Seguimiento Documentación Procesos BogData, los días 07, 14 y 21 de agosto de 2022. Se asistió a los comités de gestión del cambio los días 18 y 25 de agosto de 2022 Se asistió a la capacitación ajustes al manual de contratación y Guía de Supervisión el 14 de agosto de 2022. Se diligencio la Matriz PP DRAFE - Entidad SDH, de conformidad con la solicitud realizada por el IDRD. </t>
  </si>
  <si>
    <t>FERNANDO  AGUIRRE PANCHE</t>
  </si>
  <si>
    <t>El servicio se prestó con normalidad desde el día 01 de agosto hasta el dia 30 de agosto de 2022. Durante el mes de agosto no se presentaron fallas, ni interrupciones del servicio, tampoco se presentaron indisponibilidades adicionales. Se realizo el tramite para el pago con sus certificaciones de cumplimiento y pago de las facturas del mes de abril.El proveedor no ha radicado la factura del mes de junio.</t>
  </si>
  <si>
    <t>UNION TEMPORAL LEVEL 3 - TELMEX</t>
  </si>
  <si>
    <t>LUIS ALIRIO ANDUQUIA CASTAÑEDA,E_SDH,PROFESIONAL ESPECIALIZADO - SUBD. INFRAESTRUCTURA TIC,CC,80165211,LANDUQUIA@SHD.GOV.CO,00/00/0000,00/00/0000</t>
  </si>
  <si>
    <t xml:space="preserve">Cuenta con radicado número 2022ER524713O1. Servicio recibido: Actividad 1: Como parte de la revisión de gasto se hizo una presentación del Sector Movilidad de acuerdo con los resultados de la plataforma ÉPICO. En este sentido, se hizo un ajuste la herramienta frente a lo presentado al secretario de Hacienda el mes pasado. Así se incluyeron las siguientes variables para evaluar cada uno de los productos del PMR: 1. Enfoque diferencial: permite evidenciar si el producto cuenta con trazadores presupuestales. 2. Inclusión Productiva: Se incluyen aquellos productos que apunten a eliminar barreras de acceso o faciliten conexión a mercados. 3. Superación de pobreza: Se incluyen aquellos productos que permiten generar capacidades en la población que apunten a superar la pobreza 4. FNK: El concepto de inversión en FBK fijo incluye construcción, ampliación, adecuación y dotación de infraestructura, mantenimiento correctivo y compra de equipos especializados. Se asigna la totalidad del puntaje si el producto se relaciona con este rubro 5. Indicadores de Producto PDD: El producto apunta directamente a los indicadores de las metas trazadoras del PDD. 6. Alineación objetivos sector: Se propone que se determine hasta donde los productos están alineados con los principales objetivos prioritarios del sector, definidos por la Circular 001 de marzo de 2021 de la Secretaría de Hacienda. Por otro lado, se hizo una evaluación del sector movilidad con las variables identificadas. Así, se hizo el análisis de las variables y se realizó u primer documento en el que se resumen los resultados. El mismo fue enviado a la Dirección de presupuesto para su análisis y comentarios (véase archivo PowerPoint Eficiencia y Épico Sector Movilidad VComenPresupuesto VJul262022) El anterior trabajo se realizó como producto de reuniones sostenidas con la Dirección de presupuesto en las que se construyó de forma colectiva la herramienta (05 de agosto) se hicieron los diferentes comentarios y se explicaron las bases y los insumos con los que se cuenta para realizar el análisis (07 de agosto) Por último, se realizó presentación a los asesores del Secretario de Hacienda de los avances realizado en la herramienta (27 de agosto) y se solicitó ajustes a lo presentado. Actividad 2: Como parte de la misión de descentralización que está en marcha de acuerdo con la nación, se hizo un resumen de los puntos que hay para tratar con nación en la misión de descentralización. De la misma manera, el 07 de agosto se asistió a reunión con el jefe de la misión de descentralización y el secretario de Hacienda y se revisaron los temas de la misión, los intereses de Bogotá, y se definieron los pasos que se deben seguir para continuar el trabajo juntos. Actividad 3: Como parte de la identificación de fuentes de información y metodologías que permitan fortalecer los modelos de proyección y sostenibilidad fiscal, se entregó una primera versión para comentarios de: 1. El documento con la revisión del estado de la planeación fiscal de mediano plazo 2. El documento con las recomendaciones de ajuste a la planeación fiscal de mediano plazo Como parte de estos documentos se hicieron las siguientes secciones (véase archivo Word Revisión del estado de la planeación fiscal de mediano plazo VJul262022 VEntrega) 1. Descripción del Marco Fiscal de Mediano Plazo del Distrito. Se hace una descripción de cada uno de los capítulos que lleva el MFMP del distrito 2. Componentes del Marco Fiscal de Mediano Plazo. Se describió cada uno de los componentes del MFMP 3. Comparación del Marco Fiscal de Mediano Plazo. Se realizó un análisis comparativo del contenido del MFMP de Medellín, Cali y Bogotá 4. Matriz base para la elaboración del MFMP de Bogotá 2021-2032. Se hizo una descripción de la matriz con la que se calculan las principales cifras del MFMP 5. Recomendaciones. Se plantearon recomendaciones de cara a la elaboración del MFMP 6. Referencias Bibliográficas. Actividad 4: No se realizaron actividades particulares en esta obligación el presente mes. Actividad 5: Como parte de la revisión de informes y documentos y la consolidación de la información necesaria para atender los requerimientos formulados por organismos y entes de control, entidades del orden nacional y distrital, funcionarios del distrito, el contratista realizó comentarios a la propuesta de modificación que desde el distrito se piensa remitir al Gobierno Nacional para modificar el Sistema General de participaciones. En los mismos, se hizo especial énfasis en la viabilidad y conveniencia de las propuestas presentadas (véase archivo Word SGP Revision Propuesta Alcaldia VJul132022) Adicionalmente, se hizo un análisis de Propuestas legislativas y temas de importancia para tratar con el Gobierno nacional (véase archivo Temas Agenda de Gobierno Nacional VJul052022). En este sentido, se realizó una descripción y sistematización de las propuestas que han sido presentadas por el Distrito y se hizo una matriz de resumen con las más importantes para presentar en esta legislatura y en la Ley del Plan Nacional de Desarrollo que se presentará este semestre (véase Archivo Excel Propuestas PND Secretaria de Hacienda VJul072022). Actividad 6: No se realizaron actividades particulares en esta obligación el presente mes. Actividad 7: Se participó en las siguientes reuniones: • 05 de agosto presentación discusión con presupuesto de variables de Épico • 05 de agosto asistió a una reunión sobre la agenda legislativa del distrito y el nuevo gobierno • 07 de agosto revisión de variables y bases de datos para construcción de Épico • 07 de agosto asistió a una reunión sobre la misión de descentralización que realiza el DNP • 27 de agosto presentación de resultados Épico a Subdirectora de Análisis Fiscal. Actividad 8: No se realizaron actividades particulares en esta obligación el presente mes." </t>
  </si>
  <si>
    <t>CAMILO ALEJANDRO ESPITIA PEREZ</t>
  </si>
  <si>
    <t>JOHANNA MARICELA LOPEZ VELANDIA,E_SDH,SUBDIRECTOR TECNICO - SUBD. ANALISIS FISCAL,CC,1032359065,JMLOPEZ@SHD.GOV.CO,00/00/0000,20/01/2022;JULIANA MARIA RODRIGUEZ ALONSO,E_SDH,SUBDIRECTOR TECNICO - SUBD. ANALISIS FISCAL,CC,52990955,JMRODRIGUEZA@SHD.GOV.CO,21/01/2022,00/00/0000</t>
  </si>
  <si>
    <t>SONIA XIMENA ROMERO NADER</t>
  </si>
  <si>
    <t>FERNEY ANDRES MEDINA CONTRERAS</t>
  </si>
  <si>
    <t>MAURICIO  ARIAS ARIAS</t>
  </si>
  <si>
    <t>LUIS RODRIGO GOMEZ POSADA</t>
  </si>
  <si>
    <t>JUAN CARLOS ZAMUDIO ROZO,E_SDH,SUBDIRECTOR TECNICO - SUBD. COBRO TRIBUTARIO,CC,79309043,JZAMUDIO@SHD.GOV.CO,00/00/0000,28/02/2022;FELIPE ANDRES MARTINEZ RODRIGUEZ,E_SDH,JEFE DE OFICINA - OF. COBRO ESPECIALIZADO,CC,1015413094,FAMARTINEZ@SHD.GOV.CO,01/03/2022,31/03/2022;ILBA MARINA QUIROS PUENTES,E_SDH,JEFE DE OFICINA - OF. COBRO ESPECIALIZADO,CC,63393037,IQUIROS@SHD.GOV.CO,01/04/2022,00/00/0000</t>
  </si>
  <si>
    <t>ANGELA TATIANA LAGOS CARDENAS</t>
  </si>
  <si>
    <t>LEIDY JOHANNA MORENO VANEGAS</t>
  </si>
  <si>
    <t>SANDRA MILENA VELASQUEZ VERA</t>
  </si>
  <si>
    <t>LUZ KARYME BAQUERO OROZCO,E_SDH,ASESOR - DESPACHO SECRETARIO DISTRITAL DE HDA.,CC,40216335,LBAQUERO@SHD.GOV.CO,00/00/0000,00/00/0000</t>
  </si>
  <si>
    <t>JAIRO ENRIQUE GARCIA OLAYA</t>
  </si>
  <si>
    <t>EDISON ALFREDO CADAVID ALARCON</t>
  </si>
  <si>
    <t>JESUS ALBEIRO RIZO GALLARDO</t>
  </si>
  <si>
    <t>SONIA JACQUELINE AGUDELO DUQUE</t>
  </si>
  <si>
    <t>TULIA INES CORREDOR GARCIA</t>
  </si>
  <si>
    <t>El contratista cumplió con la prestación de los servicios de acceso a la plataforma para la generación de las facturas electrónicas, notas débito y notas crédito durante el período comprendido hasta el 31 de agosto de 2022.</t>
  </si>
  <si>
    <t>CONTROLTECH SERVICES S A S</t>
  </si>
  <si>
    <t>JUAN CAMILO SANTAMARIA HERRERA;MARTHA LUCIA PAEZ</t>
  </si>
  <si>
    <t>80095916;52173018</t>
  </si>
  <si>
    <t>GRUPO EDS AUTOGAS S.A.S</t>
  </si>
  <si>
    <t>ARGENIS PATRICIA MONROY CARDENAS,E_SDH,TECNICO OPERATIVO - SUBD. ADMINISTRATIVA Y FINANCIERA,CC,51994753,AMONROY@SHD.GOV.CO,00/00/0000,00/00/0000</t>
  </si>
  <si>
    <t>Durante el mes de junio de 2022, el contratista cumplió con las obligaciones especiales estipuladas en los estudios previos.</t>
  </si>
  <si>
    <t>BPM CONSULTING LTDA BUSINESS PROCESS MAN AGEMENT CONSULTING LTDA</t>
  </si>
  <si>
    <t>MEDICAL PROTECTION LTDA SALUD OCUPACIONA L</t>
  </si>
  <si>
    <t>CLAUDIA LILIANA QUIJANO MARTINEZ,E_SDH,PROFESIONAL UNIVERSITARIO - SUBD. TALENTO HUMANO,CC,52983300,CQUIJANO@SHD.GOV.CO,00/00/0000,00/00/0000</t>
  </si>
  <si>
    <t>GRAN IMAGEN S.A.S.</t>
  </si>
  <si>
    <t>ANA VILMA QUEVEDO BERNAL</t>
  </si>
  <si>
    <t>SUBD. SERVICIOS TIC</t>
  </si>
  <si>
    <t>COMPAÑIA COLOMBIANA DE SERVICIOS DE VALO R AGREGADO Y TELEMATICOS COLVATEL S.A.</t>
  </si>
  <si>
    <t>INVERSIONES GIRATELL GIRALDO S.C.A.</t>
  </si>
  <si>
    <t>ALBA YAMILE VERA CUMACO</t>
  </si>
  <si>
    <t>3P PHARMACEUTIC S A S</t>
  </si>
  <si>
    <t>MARIO ALEXANDER LANZA BUSTOS</t>
  </si>
  <si>
    <t>SEGURIDAD SUPERIOR LTDA.</t>
  </si>
  <si>
    <t>ANGELA MARINA FORERO RUBIANO</t>
  </si>
  <si>
    <t>GRUPO MICROSISTEMAS COLOMBIA SAS</t>
  </si>
  <si>
    <t>SERVICIOS POSTALES NACIONALES S.A.S.</t>
  </si>
  <si>
    <t>CAMILA ANDREA VEGA BEJARANO</t>
  </si>
  <si>
    <t>JARGU S. A. CORREDORES DE SEGUROS</t>
  </si>
  <si>
    <t>Durante el período se dio cumplimiento a las obligaciones especiales estipuladas en el contrato</t>
  </si>
  <si>
    <t>SISTEMAS Y COMPUTADORES S.A.</t>
  </si>
  <si>
    <t>CIRO ANGEL PARRADO REYES</t>
  </si>
  <si>
    <t>GUILLERMO ANDRES MARTINEZ OTERO</t>
  </si>
  <si>
    <t>Durante el periodo comprendido entre el 25 y el 31 de agosto de 2022 el contratista cumplió con las condiciones y obligaciones del Anexo No. 1 - Especificaciones Técnicas.</t>
  </si>
  <si>
    <t>LIMPIEZA INSTITUCIONAL LASU S.A.S.</t>
  </si>
  <si>
    <t>ASOCIACION COLOMBIANA DE EMPRESARIOS PRO DUCTIVOS DE LA CIUDAD DE BOGOTA ACEP 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</si>
</sst>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yyyy/mm/dd"/>
    <numFmt numFmtId="165" formatCode="_-&quot;$&quot;\ * #,##0_-;\-&quot;$&quot;\ * #,##0_-;_-&quot;$&quot;\ * &quot;-&quot;??_-;_-@_-"/>
    <numFmt numFmtId="166"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s>
  <fills count="6">
    <fill>
      <patternFill patternType="none"/>
    </fill>
    <fill>
      <patternFill patternType="gray125"/>
    </fill>
    <fill>
      <patternFill patternType="solid">
        <fgColor indexed="9"/>
      </patternFill>
    </fill>
    <fill>
      <patternFill patternType="solid">
        <fgColor rgb="FF0070C0"/>
        <bgColor indexed="64"/>
      </patternFill>
    </fill>
    <fill>
      <patternFill patternType="solid">
        <fgColor theme="5" tint="-0.249977111117893"/>
        <bgColor indexed="64"/>
      </patternFill>
    </fill>
    <fill>
      <patternFill patternType="solid">
        <fgColor rgb="FFFFFF00"/>
        <bgColor indexed="64"/>
      </patternFill>
    </fill>
  </fills>
  <borders count="9">
    <border>
      <left/>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4">
    <xf numFmtId="0" fontId="0"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xf numFmtId="0" fontId="0" fillId="0" borderId="0" xfId="0" applyAlignment="1">
      <alignment wrapText="1"/>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center" vertical="center"/>
    </xf>
    <xf numFmtId="0" fontId="0" fillId="0" borderId="0" xfId="0" applyAlignment="1">
      <alignment horizontal="center"/>
    </xf>
    <xf numFmtId="0" fontId="0" fillId="2" borderId="0" xfId="0" applyFill="1" applyAlignment="1" applyProtection="1">
      <alignment horizontal="left" vertical="center"/>
      <protection locked="0"/>
    </xf>
    <xf numFmtId="0" fontId="3" fillId="3" borderId="1" xfId="0" applyFont="1" applyFill="1" applyBorder="1" applyAlignment="1">
      <alignment horizontal="centerContinuous" vertical="center"/>
    </xf>
    <xf numFmtId="0" fontId="4" fillId="3" borderId="2" xfId="0" applyFont="1" applyFill="1" applyBorder="1" applyAlignment="1">
      <alignment horizontal="centerContinuous" vertical="center"/>
    </xf>
    <xf numFmtId="0" fontId="4" fillId="3" borderId="3" xfId="0" applyFont="1" applyFill="1" applyBorder="1" applyAlignment="1">
      <alignment horizontal="centerContinuous" vertical="center"/>
    </xf>
    <xf numFmtId="0" fontId="3" fillId="4"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4" xfId="0" applyBorder="1" applyAlignment="1" applyProtection="1">
      <alignment horizontal="center" vertical="center"/>
      <protection locked="0"/>
    </xf>
    <xf numFmtId="0" fontId="0" fillId="0" borderId="4" xfId="0" applyBorder="1" applyAlignment="1">
      <alignment horizontal="center" vertical="center"/>
    </xf>
    <xf numFmtId="0" fontId="0" fillId="0" borderId="4" xfId="0" applyBorder="1" applyAlignment="1">
      <alignment horizontal="left" indent="1"/>
    </xf>
    <xf numFmtId="0" fontId="0" fillId="0" borderId="0" xfId="0" applyAlignment="1">
      <alignment horizontal="left" indent="1"/>
    </xf>
    <xf numFmtId="164" fontId="0" fillId="0" borderId="4" xfId="0" applyNumberFormat="1" applyBorder="1" applyAlignment="1">
      <alignment horizontal="center" vertical="center"/>
    </xf>
    <xf numFmtId="165" fontId="0" fillId="0" borderId="4" xfId="1" applyNumberFormat="1" applyFont="1" applyBorder="1"/>
    <xf numFmtId="1" fontId="0" fillId="0" borderId="4" xfId="2" applyNumberFormat="1" applyFont="1" applyBorder="1" applyAlignment="1">
      <alignment horizontal="center" vertical="center"/>
    </xf>
    <xf numFmtId="0" fontId="0" fillId="0" borderId="4" xfId="2" applyNumberFormat="1" applyFont="1" applyBorder="1" applyAlignment="1">
      <alignment horizontal="center" vertical="center"/>
    </xf>
    <xf numFmtId="166" fontId="1" fillId="0" borderId="4" xfId="3" applyNumberFormat="1" applyFont="1" applyBorder="1" applyAlignment="1">
      <alignment horizontal="center" vertical="center"/>
    </xf>
    <xf numFmtId="0" fontId="2" fillId="0" borderId="4" xfId="0" applyFont="1" applyBorder="1" applyAlignment="1">
      <alignment horizontal="left" indent="1"/>
    </xf>
    <xf numFmtId="164" fontId="0" fillId="0" borderId="0" xfId="0" applyNumberFormat="1" applyAlignment="1">
      <alignment horizontal="center" vertical="center"/>
    </xf>
    <xf numFmtId="14" fontId="0" fillId="0" borderId="4" xfId="0" applyNumberFormat="1" applyBorder="1" applyAlignment="1">
      <alignment horizontal="center" vertical="center"/>
    </xf>
    <xf numFmtId="0" fontId="0" fillId="0" borderId="4" xfId="0" applyBorder="1" applyAlignment="1">
      <alignment horizontal="center"/>
    </xf>
    <xf numFmtId="14" fontId="0" fillId="0" borderId="0" xfId="0" applyNumberFormat="1" applyAlignment="1">
      <alignment horizontal="center" vertical="center"/>
    </xf>
    <xf numFmtId="165" fontId="1" fillId="0" borderId="4" xfId="1" applyNumberFormat="1" applyFont="1" applyBorder="1" applyAlignment="1">
      <alignment horizontal="center" vertical="center"/>
    </xf>
    <xf numFmtId="0" fontId="0" fillId="0" borderId="4" xfId="0" applyBorder="1" applyAlignment="1">
      <alignment horizontal="left" vertical="center" indent="1"/>
    </xf>
  </cellXfs>
  <cellStyles count="4">
    <cellStyle name="Moneda" xfId="1" builtinId="4"/>
    <cellStyle name="Moneda [0]" xfId="2" builtinId="7"/>
    <cellStyle name="Normal" xfId="0" builtinId="0"/>
    <cellStyle name="Porcentaje" xfId="3" builtinId="5"/>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26</xdr:col>
      <xdr:colOff>156882</xdr:colOff>
      <xdr:row>0</xdr:row>
      <xdr:rowOff>145676</xdr:rowOff>
    </xdr:from>
    <xdr:ext cx="2745442" cy="728383"/>
    <xdr:pic>
      <xdr:nvPicPr>
        <xdr:cNvPr id="2" name="Imagen 1">
          <a:extLst>
            <a:ext uri="{FF2B5EF4-FFF2-40B4-BE49-F238E27FC236}">
              <a16:creationId xmlns:a16="http://schemas.microsoft.com/office/drawing/2014/main" id="{FFA2A01C-8E04-49CF-8494-FFD3E764AF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89907" y="145676"/>
          <a:ext cx="2745442" cy="728383"/>
        </a:xfrm>
        <a:prstGeom prst="rect">
          <a:avLst/>
        </a:prstGeom>
        <a:noFill/>
        <a:ln>
          <a:noFill/>
        </a:ln>
      </xdr:spPr>
    </xdr:pic>
    <xdr:clientData/>
  </xdr:oneCellAnchor>
  <xdr:oneCellAnchor>
    <xdr:from>
      <xdr:col>30</xdr:col>
      <xdr:colOff>201706</xdr:colOff>
      <xdr:row>0</xdr:row>
      <xdr:rowOff>123264</xdr:rowOff>
    </xdr:from>
    <xdr:ext cx="2194109" cy="616323"/>
    <xdr:pic>
      <xdr:nvPicPr>
        <xdr:cNvPr id="3" name="Imagen 2">
          <a:extLst>
            <a:ext uri="{FF2B5EF4-FFF2-40B4-BE49-F238E27FC236}">
              <a16:creationId xmlns:a16="http://schemas.microsoft.com/office/drawing/2014/main" id="{1AEF07D5-57AA-49C4-A00F-02FE9B170A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97306" y="123264"/>
          <a:ext cx="2194109" cy="61632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10%20Sec%20Hacienda/01%20Informes%20LTJ/10_Datos%20Abiertos%20Mes/Datos_Abiertos_2022_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legalizados"/>
      <sheetName val="Datos_modificaciones"/>
      <sheetName val="Datos_ejecucion"/>
      <sheetName val="cuantificaicon dias"/>
      <sheetName val="Informes de ejecución o acuerdo"/>
    </sheetNames>
    <sheetDataSet>
      <sheetData sheetId="0"/>
      <sheetData sheetId="1">
        <row r="8">
          <cell r="C8" t="str">
            <v>200108-0-2020</v>
          </cell>
          <cell r="R8">
            <v>114787917</v>
          </cell>
        </row>
        <row r="9">
          <cell r="C9">
            <v>210047</v>
          </cell>
          <cell r="R9">
            <v>275000000</v>
          </cell>
        </row>
        <row r="10">
          <cell r="C10">
            <v>210060</v>
          </cell>
          <cell r="R10">
            <v>38856000</v>
          </cell>
        </row>
        <row r="11">
          <cell r="C11">
            <v>210226</v>
          </cell>
          <cell r="R11">
            <v>297500000</v>
          </cell>
        </row>
        <row r="12">
          <cell r="C12">
            <v>210247</v>
          </cell>
          <cell r="R12">
            <v>15289572</v>
          </cell>
        </row>
        <row r="13">
          <cell r="C13">
            <v>210310</v>
          </cell>
          <cell r="R13">
            <v>4109953</v>
          </cell>
        </row>
        <row r="14">
          <cell r="C14">
            <v>210377</v>
          </cell>
          <cell r="R14">
            <v>94600000</v>
          </cell>
        </row>
        <row r="15">
          <cell r="C15">
            <v>210407</v>
          </cell>
          <cell r="R15">
            <v>361953000</v>
          </cell>
        </row>
        <row r="16">
          <cell r="C16">
            <v>210460</v>
          </cell>
          <cell r="R16">
            <v>1091004500</v>
          </cell>
        </row>
        <row r="17">
          <cell r="C17">
            <v>210570</v>
          </cell>
          <cell r="R17">
            <v>239851902</v>
          </cell>
        </row>
        <row r="18">
          <cell r="C18">
            <v>210573</v>
          </cell>
          <cell r="R18">
            <v>204995640</v>
          </cell>
        </row>
        <row r="19">
          <cell r="C19">
            <v>220016</v>
          </cell>
          <cell r="R19">
            <v>78490000</v>
          </cell>
        </row>
        <row r="20">
          <cell r="C20">
            <v>220048</v>
          </cell>
          <cell r="R20">
            <v>22799000</v>
          </cell>
        </row>
        <row r="21">
          <cell r="C21">
            <v>220049</v>
          </cell>
          <cell r="R21">
            <v>42227500</v>
          </cell>
        </row>
        <row r="22">
          <cell r="C22">
            <v>220058</v>
          </cell>
          <cell r="R22">
            <v>35827000</v>
          </cell>
        </row>
        <row r="23">
          <cell r="C23">
            <v>220061</v>
          </cell>
          <cell r="R23">
            <v>56520000</v>
          </cell>
        </row>
        <row r="24">
          <cell r="C24">
            <v>220074</v>
          </cell>
          <cell r="R24">
            <v>26749000</v>
          </cell>
        </row>
        <row r="25">
          <cell r="C25">
            <v>220103</v>
          </cell>
          <cell r="R25">
            <v>46520000</v>
          </cell>
        </row>
        <row r="26">
          <cell r="C26">
            <v>220114</v>
          </cell>
          <cell r="R26">
            <v>58617000</v>
          </cell>
        </row>
        <row r="27">
          <cell r="C27">
            <v>220151</v>
          </cell>
          <cell r="R27">
            <v>55821000</v>
          </cell>
        </row>
        <row r="28">
          <cell r="C28">
            <v>220160</v>
          </cell>
          <cell r="R28">
            <v>53498000</v>
          </cell>
        </row>
        <row r="29">
          <cell r="C29">
            <v>220191</v>
          </cell>
          <cell r="R29">
            <v>74195000</v>
          </cell>
        </row>
        <row r="30">
          <cell r="C30">
            <v>220262</v>
          </cell>
          <cell r="R30">
            <v>26749000</v>
          </cell>
        </row>
        <row r="31">
          <cell r="C31">
            <v>220275</v>
          </cell>
          <cell r="R31">
            <v>26749000</v>
          </cell>
        </row>
        <row r="32">
          <cell r="C32">
            <v>220278</v>
          </cell>
          <cell r="R32">
            <v>46871500</v>
          </cell>
        </row>
        <row r="33">
          <cell r="C33">
            <v>220283</v>
          </cell>
          <cell r="R33">
            <v>30238000</v>
          </cell>
        </row>
        <row r="34">
          <cell r="C34">
            <v>220297</v>
          </cell>
          <cell r="R34">
            <v>24192000</v>
          </cell>
        </row>
        <row r="35">
          <cell r="C35">
            <v>220304</v>
          </cell>
          <cell r="R35">
            <v>18324000</v>
          </cell>
        </row>
        <row r="36">
          <cell r="C36">
            <v>220313</v>
          </cell>
          <cell r="R36">
            <v>62798625</v>
          </cell>
        </row>
        <row r="37">
          <cell r="C37">
            <v>220315</v>
          </cell>
          <cell r="R37">
            <v>27912000</v>
          </cell>
        </row>
        <row r="38">
          <cell r="C38">
            <v>220316</v>
          </cell>
          <cell r="R38">
            <v>23574000</v>
          </cell>
        </row>
        <row r="39">
          <cell r="C39">
            <v>220318</v>
          </cell>
          <cell r="R39">
            <v>13956000</v>
          </cell>
        </row>
        <row r="40">
          <cell r="C40">
            <v>220322</v>
          </cell>
          <cell r="R40">
            <v>32766000</v>
          </cell>
        </row>
        <row r="41">
          <cell r="C41">
            <v>220324</v>
          </cell>
          <cell r="R41">
            <v>48786000</v>
          </cell>
        </row>
        <row r="42">
          <cell r="C42">
            <v>220325</v>
          </cell>
          <cell r="R42">
            <v>10652948346</v>
          </cell>
        </row>
        <row r="43">
          <cell r="C43">
            <v>220326</v>
          </cell>
          <cell r="R43">
            <v>11928000</v>
          </cell>
        </row>
        <row r="44">
          <cell r="C44">
            <v>220328</v>
          </cell>
          <cell r="R44">
            <v>19542000</v>
          </cell>
        </row>
        <row r="45">
          <cell r="C45">
            <v>220332</v>
          </cell>
          <cell r="R45">
            <v>21402000</v>
          </cell>
        </row>
        <row r="46">
          <cell r="C46">
            <v>220333</v>
          </cell>
          <cell r="R46">
            <v>25434000</v>
          </cell>
        </row>
        <row r="47">
          <cell r="C47">
            <v>220335</v>
          </cell>
          <cell r="R47">
            <v>27912000</v>
          </cell>
        </row>
        <row r="48">
          <cell r="C48">
            <v>220337</v>
          </cell>
          <cell r="R48">
            <v>26670000</v>
          </cell>
        </row>
        <row r="49">
          <cell r="C49">
            <v>220339</v>
          </cell>
          <cell r="R49">
            <v>44658000</v>
          </cell>
        </row>
        <row r="50">
          <cell r="C50">
            <v>220343</v>
          </cell>
          <cell r="R50">
            <v>33960000</v>
          </cell>
        </row>
        <row r="51">
          <cell r="C51">
            <v>220345</v>
          </cell>
          <cell r="R51">
            <v>26052000</v>
          </cell>
        </row>
        <row r="52">
          <cell r="C52">
            <v>220349</v>
          </cell>
          <cell r="R52">
            <v>26670000</v>
          </cell>
        </row>
        <row r="53">
          <cell r="C53">
            <v>220350</v>
          </cell>
          <cell r="R53">
            <v>11166000</v>
          </cell>
        </row>
        <row r="54">
          <cell r="C54">
            <v>220359</v>
          </cell>
          <cell r="R54">
            <v>21402000</v>
          </cell>
        </row>
        <row r="55">
          <cell r="C55">
            <v>220364</v>
          </cell>
          <cell r="R55">
            <v>11166000</v>
          </cell>
        </row>
        <row r="56">
          <cell r="C56">
            <v>220367</v>
          </cell>
          <cell r="R56">
            <v>188496000</v>
          </cell>
        </row>
        <row r="57">
          <cell r="C57">
            <v>220374</v>
          </cell>
          <cell r="R57">
            <v>100000000</v>
          </cell>
        </row>
        <row r="58">
          <cell r="C58">
            <v>220431</v>
          </cell>
          <cell r="R58">
            <v>27912000</v>
          </cell>
        </row>
        <row r="59">
          <cell r="C59">
            <v>220436</v>
          </cell>
          <cell r="R59">
            <v>22500000</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73A62-048F-42B5-946D-AD410D6840D1}">
  <dimension ref="A2:AE264"/>
  <sheetViews>
    <sheetView showGridLines="0" tabSelected="1" zoomScale="85" zoomScaleNormal="85" workbookViewId="0">
      <pane xSplit="3" ySplit="7" topLeftCell="D8" activePane="bottomRight" state="frozen"/>
      <selection pane="topRight" activeCell="D1" sqref="D1"/>
      <selection pane="bottomLeft" activeCell="A8" sqref="A8"/>
      <selection pane="bottomRight" activeCell="C2" sqref="C2"/>
    </sheetView>
  </sheetViews>
  <sheetFormatPr baseColWidth="10" defaultRowHeight="15" x14ac:dyDescent="0.25"/>
  <cols>
    <col min="1" max="1" width="2.7109375" customWidth="1"/>
    <col min="2" max="2" width="11.85546875" customWidth="1"/>
    <col min="3" max="3" width="14.5703125" customWidth="1"/>
    <col min="4" max="4" width="70" customWidth="1"/>
    <col min="5" max="5" width="20.140625" customWidth="1"/>
    <col min="6" max="6" width="58.7109375" customWidth="1"/>
    <col min="7" max="7" width="16.140625" customWidth="1"/>
    <col min="8" max="8" width="54.85546875" customWidth="1"/>
    <col min="9" max="9" width="19.42578125" customWidth="1"/>
    <col min="10" max="10" width="21.28515625" bestFit="1" customWidth="1"/>
    <col min="11" max="11" width="22.140625" customWidth="1"/>
    <col min="12" max="12" width="15.42578125" customWidth="1"/>
    <col min="13" max="13" width="14.7109375" customWidth="1"/>
    <col min="15" max="15" width="16" customWidth="1"/>
    <col min="16" max="16" width="16.5703125" customWidth="1"/>
    <col min="17" max="17" width="11.28515625" customWidth="1"/>
    <col min="18" max="18" width="9.7109375" customWidth="1"/>
    <col min="20" max="20" width="17" customWidth="1"/>
    <col min="21" max="21" width="17.140625" customWidth="1"/>
    <col min="22" max="22" width="13.140625" customWidth="1"/>
    <col min="23" max="23" width="15.42578125" customWidth="1"/>
    <col min="24" max="24" width="17.7109375" customWidth="1"/>
    <col min="25" max="25" width="15.5703125" customWidth="1"/>
    <col min="26" max="26" width="20" bestFit="1" customWidth="1"/>
    <col min="27" max="27" width="46.140625" bestFit="1" customWidth="1"/>
  </cols>
  <sheetData>
    <row r="2" spans="1:31" ht="15" customHeight="1" x14ac:dyDescent="0.25">
      <c r="B2" s="1" t="s">
        <v>0</v>
      </c>
      <c r="C2" s="1"/>
      <c r="D2" s="1"/>
      <c r="E2" s="2"/>
      <c r="F2" s="2"/>
      <c r="G2" s="2"/>
      <c r="H2" s="2"/>
      <c r="I2" s="2"/>
      <c r="J2" s="2"/>
      <c r="K2" s="2"/>
      <c r="L2" s="2"/>
      <c r="M2" s="2"/>
      <c r="N2" s="2"/>
      <c r="O2" s="2"/>
      <c r="T2" s="2"/>
    </row>
    <row r="3" spans="1:31" x14ac:dyDescent="0.25">
      <c r="B3" s="3" t="s">
        <v>1</v>
      </c>
      <c r="C3" s="3"/>
      <c r="D3" s="3"/>
      <c r="E3" s="4"/>
      <c r="F3" s="4"/>
      <c r="G3" s="5"/>
      <c r="H3" s="5"/>
      <c r="L3" s="6"/>
    </row>
    <row r="4" spans="1:31" x14ac:dyDescent="0.25">
      <c r="B4" s="3" t="s">
        <v>2</v>
      </c>
      <c r="C4" s="3"/>
      <c r="D4" s="3"/>
      <c r="E4" s="4"/>
      <c r="F4" s="4"/>
      <c r="G4" s="5"/>
      <c r="H4" s="5"/>
      <c r="L4" s="6"/>
    </row>
    <row r="5" spans="1:31" x14ac:dyDescent="0.25">
      <c r="B5" s="7" t="s">
        <v>3</v>
      </c>
      <c r="H5" s="5"/>
      <c r="L5" s="6"/>
    </row>
    <row r="6" spans="1:31" ht="18.75" x14ac:dyDescent="0.25">
      <c r="M6" s="8" t="s">
        <v>4</v>
      </c>
      <c r="N6" s="9"/>
      <c r="O6" s="9"/>
      <c r="P6" s="9"/>
      <c r="Q6" s="9"/>
      <c r="R6" s="9"/>
      <c r="S6" s="9"/>
      <c r="T6" s="9"/>
      <c r="U6" s="9"/>
      <c r="V6" s="9"/>
      <c r="W6" s="9"/>
      <c r="X6" s="9"/>
      <c r="Y6" s="10"/>
    </row>
    <row r="7" spans="1:31" ht="47.25" x14ac:dyDescent="0.25">
      <c r="B7" s="11" t="s">
        <v>5</v>
      </c>
      <c r="C7" s="11" t="s">
        <v>6</v>
      </c>
      <c r="D7" s="11" t="s">
        <v>7</v>
      </c>
      <c r="E7" s="11" t="s">
        <v>8</v>
      </c>
      <c r="F7" s="11" t="s">
        <v>9</v>
      </c>
      <c r="G7" s="11" t="s">
        <v>10</v>
      </c>
      <c r="H7" s="11" t="s">
        <v>11</v>
      </c>
      <c r="I7" s="11" t="s">
        <v>12</v>
      </c>
      <c r="J7" s="11" t="s">
        <v>13</v>
      </c>
      <c r="K7" s="11" t="s">
        <v>14</v>
      </c>
      <c r="L7" s="12" t="s">
        <v>15</v>
      </c>
      <c r="M7" s="13" t="s">
        <v>16</v>
      </c>
      <c r="N7" s="14" t="s">
        <v>17</v>
      </c>
      <c r="O7" s="14" t="s">
        <v>18</v>
      </c>
      <c r="P7" s="15" t="s">
        <v>19</v>
      </c>
      <c r="Q7" s="15" t="s">
        <v>20</v>
      </c>
      <c r="R7" s="15" t="s">
        <v>21</v>
      </c>
      <c r="S7" s="15" t="s">
        <v>22</v>
      </c>
      <c r="T7" s="15" t="s">
        <v>23</v>
      </c>
      <c r="U7" s="15" t="s">
        <v>24</v>
      </c>
      <c r="V7" s="15" t="s">
        <v>25</v>
      </c>
      <c r="W7" s="15" t="s">
        <v>26</v>
      </c>
      <c r="X7" s="15" t="s">
        <v>27</v>
      </c>
      <c r="Y7" s="16" t="s">
        <v>28</v>
      </c>
      <c r="Z7" s="17" t="s">
        <v>29</v>
      </c>
      <c r="AA7" s="17" t="s">
        <v>30</v>
      </c>
    </row>
    <row r="8" spans="1:31" x14ac:dyDescent="0.25">
      <c r="B8" s="18">
        <v>2017</v>
      </c>
      <c r="C8" s="19" t="s">
        <v>31</v>
      </c>
      <c r="D8" s="20" t="s">
        <v>32</v>
      </c>
      <c r="E8" s="19">
        <v>899999061</v>
      </c>
      <c r="F8" s="21" t="s">
        <v>33</v>
      </c>
      <c r="G8" s="19">
        <v>1</v>
      </c>
      <c r="H8" s="20" t="s">
        <v>34</v>
      </c>
      <c r="I8" s="19">
        <v>79856335</v>
      </c>
      <c r="J8" s="19" t="s">
        <v>35</v>
      </c>
      <c r="K8" s="19" t="s">
        <v>35</v>
      </c>
      <c r="L8" s="22">
        <v>44804</v>
      </c>
      <c r="M8" s="22">
        <v>42949</v>
      </c>
      <c r="N8" s="22">
        <v>42949</v>
      </c>
      <c r="O8" s="22">
        <v>44957</v>
      </c>
      <c r="P8" s="23">
        <v>0</v>
      </c>
      <c r="Q8" s="24">
        <f t="shared" ref="Q8:Q71" si="0">$L$8-M8</f>
        <v>1855</v>
      </c>
      <c r="R8" s="25">
        <f t="shared" ref="R8:R71" si="1">_xlfn.DAYS(O8,N8)</f>
        <v>2008</v>
      </c>
      <c r="S8" s="26">
        <f t="shared" ref="S8:S71" si="2">IF(+Q8/R8&gt;1,100%,Q8/R8)</f>
        <v>0.92380478087649398</v>
      </c>
      <c r="T8" s="23">
        <v>0</v>
      </c>
      <c r="U8" s="23">
        <f t="shared" ref="U8:U71" si="3">+X8-T8</f>
        <v>0</v>
      </c>
      <c r="V8" s="19">
        <v>4</v>
      </c>
      <c r="W8" s="23">
        <v>0</v>
      </c>
      <c r="X8" s="23">
        <f>+P8+W8</f>
        <v>0</v>
      </c>
      <c r="Y8" s="19">
        <v>1121</v>
      </c>
      <c r="Z8" s="27" t="s">
        <v>36</v>
      </c>
      <c r="AA8" s="20" t="s">
        <v>37</v>
      </c>
      <c r="AC8" s="28"/>
      <c r="AD8" s="28"/>
      <c r="AE8" s="28"/>
    </row>
    <row r="9" spans="1:31" x14ac:dyDescent="0.25">
      <c r="A9" t="s">
        <v>38</v>
      </c>
      <c r="B9" s="18">
        <v>2017</v>
      </c>
      <c r="C9" s="19" t="s">
        <v>39</v>
      </c>
      <c r="D9" s="20" t="s">
        <v>40</v>
      </c>
      <c r="E9" s="19">
        <v>899999061</v>
      </c>
      <c r="F9" s="20" t="s">
        <v>33</v>
      </c>
      <c r="G9" s="19">
        <v>1</v>
      </c>
      <c r="H9" s="20" t="s">
        <v>34</v>
      </c>
      <c r="I9" s="19">
        <v>79856335</v>
      </c>
      <c r="J9" s="19" t="s">
        <v>35</v>
      </c>
      <c r="K9" s="19" t="s">
        <v>35</v>
      </c>
      <c r="L9" s="22">
        <v>44804</v>
      </c>
      <c r="M9" s="29">
        <v>42964</v>
      </c>
      <c r="N9" s="29">
        <v>42969</v>
      </c>
      <c r="O9" s="29">
        <v>44957</v>
      </c>
      <c r="P9" s="23">
        <v>0</v>
      </c>
      <c r="Q9" s="24">
        <f t="shared" si="0"/>
        <v>1840</v>
      </c>
      <c r="R9" s="25">
        <f t="shared" si="1"/>
        <v>1988</v>
      </c>
      <c r="S9" s="26">
        <f t="shared" si="2"/>
        <v>0.92555331991951706</v>
      </c>
      <c r="T9" s="23">
        <v>0</v>
      </c>
      <c r="U9" s="23">
        <f t="shared" si="3"/>
        <v>0</v>
      </c>
      <c r="V9" s="19">
        <v>4</v>
      </c>
      <c r="W9" s="23">
        <v>0</v>
      </c>
      <c r="X9" s="23">
        <v>0</v>
      </c>
      <c r="Y9" s="19">
        <f>365+127+365+60+24+180</f>
        <v>1121</v>
      </c>
      <c r="Z9" s="27" t="s">
        <v>36</v>
      </c>
      <c r="AA9" s="20" t="s">
        <v>37</v>
      </c>
      <c r="AC9" s="28"/>
      <c r="AD9" s="28"/>
      <c r="AE9" s="28"/>
    </row>
    <row r="10" spans="1:31" x14ac:dyDescent="0.25">
      <c r="B10" s="18">
        <v>2017</v>
      </c>
      <c r="C10" s="18" t="s">
        <v>41</v>
      </c>
      <c r="D10" s="20" t="s">
        <v>42</v>
      </c>
      <c r="E10" s="19">
        <v>899999446</v>
      </c>
      <c r="F10" s="20" t="s">
        <v>43</v>
      </c>
      <c r="G10" s="19">
        <v>1</v>
      </c>
      <c r="H10" s="20" t="s">
        <v>44</v>
      </c>
      <c r="I10" s="30">
        <v>52427296</v>
      </c>
      <c r="J10" s="19" t="s">
        <v>35</v>
      </c>
      <c r="K10" s="19" t="s">
        <v>35</v>
      </c>
      <c r="L10" s="22">
        <v>44804</v>
      </c>
      <c r="M10" s="22">
        <v>43048</v>
      </c>
      <c r="N10" s="22">
        <v>43048</v>
      </c>
      <c r="O10" s="22">
        <v>45969</v>
      </c>
      <c r="P10" s="23">
        <v>0</v>
      </c>
      <c r="Q10" s="24">
        <f t="shared" si="0"/>
        <v>1756</v>
      </c>
      <c r="R10" s="25">
        <f t="shared" si="1"/>
        <v>2921</v>
      </c>
      <c r="S10" s="26">
        <f t="shared" si="2"/>
        <v>0.60116398493666556</v>
      </c>
      <c r="T10" s="23">
        <v>0</v>
      </c>
      <c r="U10" s="23">
        <f t="shared" si="3"/>
        <v>0</v>
      </c>
      <c r="V10" s="19">
        <v>1</v>
      </c>
      <c r="W10" s="23">
        <v>0</v>
      </c>
      <c r="X10" s="23">
        <f t="shared" ref="X10:X73" si="4">+P10+W10</f>
        <v>0</v>
      </c>
      <c r="Y10" s="19">
        <v>1460</v>
      </c>
      <c r="Z10" s="27" t="s">
        <v>45</v>
      </c>
      <c r="AA10" s="20" t="s">
        <v>46</v>
      </c>
      <c r="AC10" s="28"/>
      <c r="AD10" s="28"/>
      <c r="AE10" s="28"/>
    </row>
    <row r="11" spans="1:31" x14ac:dyDescent="0.25">
      <c r="A11" t="s">
        <v>38</v>
      </c>
      <c r="B11" s="18">
        <v>2017</v>
      </c>
      <c r="C11" s="19" t="s">
        <v>47</v>
      </c>
      <c r="D11" s="20" t="s">
        <v>48</v>
      </c>
      <c r="E11" s="19">
        <v>800104672</v>
      </c>
      <c r="F11" s="20" t="s">
        <v>49</v>
      </c>
      <c r="G11" s="19">
        <v>1</v>
      </c>
      <c r="H11" s="20" t="s">
        <v>50</v>
      </c>
      <c r="I11" s="19" t="s">
        <v>51</v>
      </c>
      <c r="J11" s="19" t="s">
        <v>35</v>
      </c>
      <c r="K11" s="19" t="s">
        <v>35</v>
      </c>
      <c r="L11" s="22">
        <v>44804</v>
      </c>
      <c r="M11" s="29">
        <v>43095</v>
      </c>
      <c r="N11" s="29">
        <v>43105</v>
      </c>
      <c r="O11" s="29">
        <v>44834</v>
      </c>
      <c r="P11" s="23">
        <v>3922999000</v>
      </c>
      <c r="Q11" s="24">
        <f t="shared" si="0"/>
        <v>1709</v>
      </c>
      <c r="R11" s="25">
        <f t="shared" si="1"/>
        <v>1729</v>
      </c>
      <c r="S11" s="26">
        <f t="shared" si="2"/>
        <v>0.9884326200115674</v>
      </c>
      <c r="T11" s="23">
        <v>2648162705</v>
      </c>
      <c r="U11" s="23">
        <f t="shared" si="3"/>
        <v>6032162898</v>
      </c>
      <c r="V11" s="19">
        <v>6</v>
      </c>
      <c r="W11" s="23">
        <v>4757326603</v>
      </c>
      <c r="X11" s="23">
        <f t="shared" si="4"/>
        <v>8680325603</v>
      </c>
      <c r="Y11" s="19">
        <f>240+120+15+90+22+365+24+120</f>
        <v>996</v>
      </c>
      <c r="Z11" s="27" t="s">
        <v>36</v>
      </c>
      <c r="AA11" s="20" t="s">
        <v>37</v>
      </c>
      <c r="AC11" s="28"/>
      <c r="AD11" s="28"/>
      <c r="AE11" s="28"/>
    </row>
    <row r="12" spans="1:31" x14ac:dyDescent="0.25">
      <c r="B12" s="30">
        <v>2019</v>
      </c>
      <c r="C12" s="18" t="s">
        <v>52</v>
      </c>
      <c r="D12" s="20" t="s">
        <v>42</v>
      </c>
      <c r="E12" s="19">
        <v>901345080</v>
      </c>
      <c r="F12" s="20" t="s">
        <v>53</v>
      </c>
      <c r="G12" s="19">
        <v>1</v>
      </c>
      <c r="H12" s="20" t="s">
        <v>54</v>
      </c>
      <c r="I12" s="30">
        <v>80185088</v>
      </c>
      <c r="J12" s="19" t="s">
        <v>35</v>
      </c>
      <c r="K12" s="19" t="s">
        <v>35</v>
      </c>
      <c r="L12" s="22">
        <v>44804</v>
      </c>
      <c r="M12" s="22">
        <v>43805</v>
      </c>
      <c r="N12" s="22">
        <v>43819</v>
      </c>
      <c r="O12" s="22">
        <v>45120</v>
      </c>
      <c r="P12" s="23">
        <v>0</v>
      </c>
      <c r="Q12" s="24">
        <f t="shared" si="0"/>
        <v>999</v>
      </c>
      <c r="R12" s="25">
        <f t="shared" si="1"/>
        <v>1301</v>
      </c>
      <c r="S12" s="26">
        <f t="shared" si="2"/>
        <v>0.76787086856264408</v>
      </c>
      <c r="T12" s="23">
        <v>0</v>
      </c>
      <c r="U12" s="23">
        <f t="shared" si="3"/>
        <v>0</v>
      </c>
      <c r="V12" s="19">
        <v>1</v>
      </c>
      <c r="W12" s="23">
        <v>0</v>
      </c>
      <c r="X12" s="23">
        <f t="shared" si="4"/>
        <v>0</v>
      </c>
      <c r="Y12" s="19">
        <v>761</v>
      </c>
      <c r="Z12" s="27" t="s">
        <v>45</v>
      </c>
      <c r="AA12" s="20" t="s">
        <v>46</v>
      </c>
      <c r="AC12" s="28"/>
      <c r="AD12" s="28"/>
      <c r="AE12" s="28"/>
    </row>
    <row r="13" spans="1:31" x14ac:dyDescent="0.25">
      <c r="B13" s="18">
        <v>2020</v>
      </c>
      <c r="C13" s="18" t="s">
        <v>55</v>
      </c>
      <c r="D13" s="20" t="s">
        <v>42</v>
      </c>
      <c r="E13" s="19">
        <v>860524654</v>
      </c>
      <c r="F13" s="20" t="s">
        <v>56</v>
      </c>
      <c r="G13" s="19">
        <v>1</v>
      </c>
      <c r="H13" s="20" t="s">
        <v>44</v>
      </c>
      <c r="I13" s="30">
        <v>52427296</v>
      </c>
      <c r="J13" s="19" t="s">
        <v>35</v>
      </c>
      <c r="K13" s="19" t="s">
        <v>35</v>
      </c>
      <c r="L13" s="22">
        <v>44804</v>
      </c>
      <c r="M13" s="22">
        <v>43908</v>
      </c>
      <c r="N13" s="22">
        <v>43914</v>
      </c>
      <c r="O13" s="22">
        <v>44875</v>
      </c>
      <c r="P13" s="23">
        <v>66804155</v>
      </c>
      <c r="Q13" s="24">
        <f t="shared" si="0"/>
        <v>896</v>
      </c>
      <c r="R13" s="25">
        <f t="shared" si="1"/>
        <v>961</v>
      </c>
      <c r="S13" s="26">
        <f t="shared" si="2"/>
        <v>0.93236212278876174</v>
      </c>
      <c r="T13" s="23">
        <v>96288727</v>
      </c>
      <c r="U13" s="23">
        <f t="shared" si="3"/>
        <v>0</v>
      </c>
      <c r="V13" s="19">
        <v>1</v>
      </c>
      <c r="W13" s="23">
        <v>29484572</v>
      </c>
      <c r="X13" s="23">
        <f t="shared" si="4"/>
        <v>96288727</v>
      </c>
      <c r="Y13" s="19">
        <v>333</v>
      </c>
      <c r="Z13" s="27" t="s">
        <v>45</v>
      </c>
      <c r="AA13" s="20" t="s">
        <v>46</v>
      </c>
      <c r="AC13" s="31"/>
      <c r="AD13" s="31"/>
      <c r="AE13" s="31"/>
    </row>
    <row r="14" spans="1:31" x14ac:dyDescent="0.25">
      <c r="A14" t="s">
        <v>38</v>
      </c>
      <c r="B14" s="18">
        <v>2020</v>
      </c>
      <c r="C14" s="19" t="s">
        <v>57</v>
      </c>
      <c r="D14" s="20" t="s">
        <v>58</v>
      </c>
      <c r="E14" s="19">
        <v>860510669</v>
      </c>
      <c r="F14" s="20" t="s">
        <v>59</v>
      </c>
      <c r="G14" s="19">
        <v>1</v>
      </c>
      <c r="H14" s="20" t="s">
        <v>60</v>
      </c>
      <c r="I14" s="19">
        <v>51874480</v>
      </c>
      <c r="J14" s="19" t="s">
        <v>35</v>
      </c>
      <c r="K14" s="19" t="s">
        <v>35</v>
      </c>
      <c r="L14" s="22">
        <v>44804</v>
      </c>
      <c r="M14" s="29">
        <v>43971</v>
      </c>
      <c r="N14" s="29">
        <v>43992</v>
      </c>
      <c r="O14" s="29">
        <v>44762</v>
      </c>
      <c r="P14" s="23">
        <v>435000000</v>
      </c>
      <c r="Q14" s="24">
        <f t="shared" si="0"/>
        <v>833</v>
      </c>
      <c r="R14" s="25">
        <f t="shared" si="1"/>
        <v>770</v>
      </c>
      <c r="S14" s="26">
        <f t="shared" si="2"/>
        <v>1</v>
      </c>
      <c r="T14" s="23">
        <v>556040208</v>
      </c>
      <c r="U14" s="23">
        <f t="shared" si="3"/>
        <v>96459792</v>
      </c>
      <c r="V14" s="19">
        <v>6</v>
      </c>
      <c r="W14" s="23">
        <v>217500000</v>
      </c>
      <c r="X14" s="23">
        <f t="shared" si="4"/>
        <v>652500000</v>
      </c>
      <c r="Y14" s="19">
        <f>240+150+90+40</f>
        <v>520</v>
      </c>
      <c r="Z14" s="27" t="s">
        <v>36</v>
      </c>
      <c r="AA14" s="20" t="s">
        <v>37</v>
      </c>
      <c r="AC14" s="28"/>
      <c r="AD14" s="28"/>
      <c r="AE14" s="28"/>
    </row>
    <row r="15" spans="1:31" x14ac:dyDescent="0.25">
      <c r="A15" t="s">
        <v>38</v>
      </c>
      <c r="B15" s="18">
        <v>2021</v>
      </c>
      <c r="C15" s="19">
        <v>210103</v>
      </c>
      <c r="D15" s="20" t="s">
        <v>61</v>
      </c>
      <c r="E15" s="19">
        <v>830020062</v>
      </c>
      <c r="F15" s="20" t="s">
        <v>62</v>
      </c>
      <c r="G15" s="19">
        <v>1</v>
      </c>
      <c r="H15" s="20" t="s">
        <v>63</v>
      </c>
      <c r="I15" s="19">
        <v>52535303</v>
      </c>
      <c r="J15" s="19" t="s">
        <v>35</v>
      </c>
      <c r="K15" s="19" t="s">
        <v>35</v>
      </c>
      <c r="L15" s="22">
        <v>44804</v>
      </c>
      <c r="M15" s="29">
        <v>44260</v>
      </c>
      <c r="N15" s="29">
        <v>44266</v>
      </c>
      <c r="O15" s="29">
        <v>44753</v>
      </c>
      <c r="P15" s="23">
        <v>37230000</v>
      </c>
      <c r="Q15" s="24">
        <f t="shared" si="0"/>
        <v>544</v>
      </c>
      <c r="R15" s="25">
        <f t="shared" si="1"/>
        <v>487</v>
      </c>
      <c r="S15" s="26">
        <f t="shared" si="2"/>
        <v>1</v>
      </c>
      <c r="T15" s="23">
        <v>31604000</v>
      </c>
      <c r="U15" s="23">
        <f t="shared" si="3"/>
        <v>18036000</v>
      </c>
      <c r="V15" s="19">
        <v>1</v>
      </c>
      <c r="W15" s="23">
        <v>12410000</v>
      </c>
      <c r="X15" s="23">
        <f t="shared" si="4"/>
        <v>49640000</v>
      </c>
      <c r="Y15" s="19">
        <v>120</v>
      </c>
      <c r="Z15" s="27" t="s">
        <v>64</v>
      </c>
      <c r="AA15" s="20" t="s">
        <v>65</v>
      </c>
      <c r="AC15" s="28"/>
      <c r="AD15" s="28"/>
      <c r="AE15" s="28"/>
    </row>
    <row r="16" spans="1:31" x14ac:dyDescent="0.25">
      <c r="B16" s="30">
        <v>2021</v>
      </c>
      <c r="C16" s="18">
        <v>210170</v>
      </c>
      <c r="D16" s="20" t="s">
        <v>42</v>
      </c>
      <c r="E16" s="19">
        <v>860002184</v>
      </c>
      <c r="F16" s="20" t="s">
        <v>66</v>
      </c>
      <c r="G16" s="19">
        <v>1</v>
      </c>
      <c r="H16" s="20" t="s">
        <v>44</v>
      </c>
      <c r="I16" s="30">
        <v>52427296</v>
      </c>
      <c r="J16" s="19" t="s">
        <v>35</v>
      </c>
      <c r="K16" s="19" t="s">
        <v>35</v>
      </c>
      <c r="L16" s="22">
        <v>44804</v>
      </c>
      <c r="M16" s="22">
        <v>44274</v>
      </c>
      <c r="N16" s="22">
        <v>44279</v>
      </c>
      <c r="O16" s="22">
        <v>44846</v>
      </c>
      <c r="P16" s="23">
        <v>1833609120</v>
      </c>
      <c r="Q16" s="24">
        <f t="shared" si="0"/>
        <v>530</v>
      </c>
      <c r="R16" s="25">
        <f t="shared" si="1"/>
        <v>567</v>
      </c>
      <c r="S16" s="26">
        <f t="shared" si="2"/>
        <v>0.93474426807760136</v>
      </c>
      <c r="T16" s="23">
        <v>2779444987</v>
      </c>
      <c r="U16" s="23">
        <f t="shared" si="3"/>
        <v>1</v>
      </c>
      <c r="V16" s="19">
        <v>1</v>
      </c>
      <c r="W16" s="23">
        <v>945835868</v>
      </c>
      <c r="X16" s="23">
        <f t="shared" si="4"/>
        <v>2779444988</v>
      </c>
      <c r="Y16" s="19">
        <v>182</v>
      </c>
      <c r="Z16" s="27" t="s">
        <v>45</v>
      </c>
      <c r="AA16" s="20" t="s">
        <v>46</v>
      </c>
      <c r="AC16" s="28"/>
      <c r="AD16" s="28"/>
      <c r="AE16" s="28"/>
    </row>
    <row r="17" spans="1:31" x14ac:dyDescent="0.25">
      <c r="A17" t="s">
        <v>38</v>
      </c>
      <c r="B17" s="18">
        <v>2021</v>
      </c>
      <c r="C17" s="19">
        <v>210176</v>
      </c>
      <c r="D17" s="20" t="s">
        <v>67</v>
      </c>
      <c r="E17" s="19">
        <v>900078820</v>
      </c>
      <c r="F17" s="20" t="s">
        <v>68</v>
      </c>
      <c r="G17" s="19">
        <v>1</v>
      </c>
      <c r="H17" s="20" t="s">
        <v>69</v>
      </c>
      <c r="I17" s="19">
        <v>80099940</v>
      </c>
      <c r="J17" s="19" t="s">
        <v>35</v>
      </c>
      <c r="K17" s="19" t="s">
        <v>35</v>
      </c>
      <c r="L17" s="22">
        <v>44804</v>
      </c>
      <c r="M17" s="29">
        <v>44278</v>
      </c>
      <c r="N17" s="29">
        <v>44301</v>
      </c>
      <c r="O17" s="29">
        <v>44849</v>
      </c>
      <c r="P17" s="23">
        <v>42366000</v>
      </c>
      <c r="Q17" s="24">
        <f t="shared" si="0"/>
        <v>526</v>
      </c>
      <c r="R17" s="25">
        <f t="shared" si="1"/>
        <v>548</v>
      </c>
      <c r="S17" s="26">
        <f t="shared" si="2"/>
        <v>0.95985401459854014</v>
      </c>
      <c r="T17" s="23">
        <v>42366000</v>
      </c>
      <c r="U17" s="23">
        <f t="shared" si="3"/>
        <v>22591500</v>
      </c>
      <c r="V17" s="19">
        <v>2</v>
      </c>
      <c r="W17" s="23">
        <v>22591500</v>
      </c>
      <c r="X17" s="23">
        <f t="shared" si="4"/>
        <v>64957500</v>
      </c>
      <c r="Y17" s="19">
        <v>180</v>
      </c>
      <c r="Z17" s="27" t="s">
        <v>70</v>
      </c>
      <c r="AA17" s="20" t="s">
        <v>71</v>
      </c>
      <c r="AC17" s="28"/>
      <c r="AD17" s="28"/>
      <c r="AE17" s="28"/>
    </row>
    <row r="18" spans="1:31" x14ac:dyDescent="0.25">
      <c r="B18" s="18">
        <v>2021</v>
      </c>
      <c r="C18" s="19">
        <v>210228</v>
      </c>
      <c r="D18" s="20" t="s">
        <v>72</v>
      </c>
      <c r="E18" s="19">
        <v>800103052</v>
      </c>
      <c r="F18" s="20" t="s">
        <v>73</v>
      </c>
      <c r="G18" s="19">
        <v>1</v>
      </c>
      <c r="H18" s="20" t="s">
        <v>74</v>
      </c>
      <c r="I18" s="19">
        <v>79416626</v>
      </c>
      <c r="J18" s="19" t="s">
        <v>35</v>
      </c>
      <c r="K18" s="19" t="s">
        <v>35</v>
      </c>
      <c r="L18" s="22">
        <v>44804</v>
      </c>
      <c r="M18" s="29">
        <v>44295</v>
      </c>
      <c r="N18" s="29">
        <v>44314</v>
      </c>
      <c r="O18" s="29">
        <v>44804</v>
      </c>
      <c r="P18" s="23">
        <v>3827499476</v>
      </c>
      <c r="Q18" s="24">
        <f t="shared" si="0"/>
        <v>509</v>
      </c>
      <c r="R18" s="25">
        <f t="shared" si="1"/>
        <v>490</v>
      </c>
      <c r="S18" s="26">
        <f t="shared" si="2"/>
        <v>1</v>
      </c>
      <c r="T18" s="23">
        <f>5517729575-2181422-727140</f>
        <v>5514821013</v>
      </c>
      <c r="U18" s="23">
        <f t="shared" si="3"/>
        <v>78644235</v>
      </c>
      <c r="V18" s="19">
        <v>1</v>
      </c>
      <c r="W18" s="23">
        <v>1765965772</v>
      </c>
      <c r="X18" s="23">
        <f t="shared" si="4"/>
        <v>5593465248</v>
      </c>
      <c r="Y18" s="19">
        <v>180</v>
      </c>
      <c r="Z18" s="27" t="s">
        <v>36</v>
      </c>
      <c r="AA18" s="20" t="s">
        <v>75</v>
      </c>
      <c r="AC18" s="28"/>
      <c r="AD18" s="28"/>
      <c r="AE18" s="28"/>
    </row>
    <row r="19" spans="1:31" x14ac:dyDescent="0.25">
      <c r="A19" t="s">
        <v>38</v>
      </c>
      <c r="B19" s="18">
        <v>2021</v>
      </c>
      <c r="C19" s="19">
        <v>210230</v>
      </c>
      <c r="D19" s="20" t="s">
        <v>76</v>
      </c>
      <c r="E19" s="19">
        <v>830085426</v>
      </c>
      <c r="F19" s="20" t="s">
        <v>77</v>
      </c>
      <c r="G19" s="19">
        <v>1</v>
      </c>
      <c r="H19" s="20" t="s">
        <v>78</v>
      </c>
      <c r="I19" s="19">
        <v>52479914</v>
      </c>
      <c r="J19" s="19" t="s">
        <v>35</v>
      </c>
      <c r="K19" s="19" t="s">
        <v>35</v>
      </c>
      <c r="L19" s="22">
        <v>44804</v>
      </c>
      <c r="M19" s="29">
        <v>44301</v>
      </c>
      <c r="N19" s="29">
        <v>44317</v>
      </c>
      <c r="O19" s="29">
        <v>44774</v>
      </c>
      <c r="P19" s="23">
        <v>81000000</v>
      </c>
      <c r="Q19" s="24">
        <f t="shared" si="0"/>
        <v>503</v>
      </c>
      <c r="R19" s="25">
        <f t="shared" si="1"/>
        <v>457</v>
      </c>
      <c r="S19" s="26">
        <f t="shared" si="2"/>
        <v>1</v>
      </c>
      <c r="T19" s="23">
        <v>81000000</v>
      </c>
      <c r="U19" s="23">
        <f t="shared" si="3"/>
        <v>20829500</v>
      </c>
      <c r="V19" s="19">
        <v>1</v>
      </c>
      <c r="W19" s="23">
        <v>20829500</v>
      </c>
      <c r="X19" s="23">
        <f t="shared" si="4"/>
        <v>101829500</v>
      </c>
      <c r="Y19" s="19">
        <v>90</v>
      </c>
      <c r="Z19" s="27" t="s">
        <v>79</v>
      </c>
      <c r="AA19" s="20" t="s">
        <v>80</v>
      </c>
      <c r="AC19" s="31"/>
      <c r="AD19" s="31"/>
      <c r="AE19" s="31"/>
    </row>
    <row r="20" spans="1:31" x14ac:dyDescent="0.25">
      <c r="A20" t="s">
        <v>38</v>
      </c>
      <c r="B20" s="18">
        <v>2021</v>
      </c>
      <c r="C20" s="19">
        <v>210231</v>
      </c>
      <c r="D20" s="20" t="s">
        <v>81</v>
      </c>
      <c r="E20" s="19">
        <v>830085426</v>
      </c>
      <c r="F20" s="20" t="s">
        <v>77</v>
      </c>
      <c r="G20" s="19">
        <v>1</v>
      </c>
      <c r="H20" s="20" t="s">
        <v>78</v>
      </c>
      <c r="I20" s="19">
        <v>52479914</v>
      </c>
      <c r="J20" s="19" t="s">
        <v>35</v>
      </c>
      <c r="K20" s="19" t="s">
        <v>35</v>
      </c>
      <c r="L20" s="22">
        <v>44804</v>
      </c>
      <c r="M20" s="29">
        <v>44305</v>
      </c>
      <c r="N20" s="29">
        <v>44317</v>
      </c>
      <c r="O20" s="29">
        <v>44774</v>
      </c>
      <c r="P20" s="23">
        <v>49000000</v>
      </c>
      <c r="Q20" s="24">
        <f t="shared" si="0"/>
        <v>499</v>
      </c>
      <c r="R20" s="25">
        <f t="shared" si="1"/>
        <v>457</v>
      </c>
      <c r="S20" s="26">
        <f t="shared" si="2"/>
        <v>1</v>
      </c>
      <c r="T20" s="23">
        <v>44423890</v>
      </c>
      <c r="U20" s="23">
        <f t="shared" si="3"/>
        <v>17114860</v>
      </c>
      <c r="V20" s="19">
        <v>1</v>
      </c>
      <c r="W20" s="23">
        <v>12538750</v>
      </c>
      <c r="X20" s="23">
        <f t="shared" si="4"/>
        <v>61538750</v>
      </c>
      <c r="Y20" s="19">
        <v>90</v>
      </c>
      <c r="Z20" s="27" t="s">
        <v>79</v>
      </c>
      <c r="AA20" s="20" t="s">
        <v>80</v>
      </c>
      <c r="AC20" s="28"/>
      <c r="AD20" s="28"/>
      <c r="AE20" s="28"/>
    </row>
    <row r="21" spans="1:31" x14ac:dyDescent="0.25">
      <c r="A21" t="s">
        <v>38</v>
      </c>
      <c r="B21" s="18">
        <v>2021</v>
      </c>
      <c r="C21" s="19">
        <v>210247</v>
      </c>
      <c r="D21" s="20" t="s">
        <v>82</v>
      </c>
      <c r="E21" s="19">
        <v>900307711</v>
      </c>
      <c r="F21" s="20" t="s">
        <v>83</v>
      </c>
      <c r="G21" s="19">
        <v>1</v>
      </c>
      <c r="H21" s="20" t="s">
        <v>84</v>
      </c>
      <c r="I21" s="19">
        <v>1032414359</v>
      </c>
      <c r="J21" s="19" t="s">
        <v>35</v>
      </c>
      <c r="K21" s="19" t="s">
        <v>35</v>
      </c>
      <c r="L21" s="22">
        <v>44804</v>
      </c>
      <c r="M21" s="29">
        <v>44302</v>
      </c>
      <c r="N21" s="29">
        <v>44322</v>
      </c>
      <c r="O21" s="29">
        <v>44825</v>
      </c>
      <c r="P21" s="23">
        <v>15289572</v>
      </c>
      <c r="Q21" s="24">
        <f t="shared" si="0"/>
        <v>502</v>
      </c>
      <c r="R21" s="25">
        <f t="shared" si="1"/>
        <v>503</v>
      </c>
      <c r="S21" s="26">
        <f t="shared" si="2"/>
        <v>0.99801192842942343</v>
      </c>
      <c r="T21" s="23">
        <v>15289571</v>
      </c>
      <c r="U21" s="23">
        <f t="shared" si="3"/>
        <v>5863552</v>
      </c>
      <c r="V21" s="19">
        <v>2</v>
      </c>
      <c r="W21" s="23">
        <v>5863551</v>
      </c>
      <c r="X21" s="23">
        <f t="shared" si="4"/>
        <v>21153123</v>
      </c>
      <c r="Y21" s="19">
        <v>135</v>
      </c>
      <c r="Z21" s="27" t="s">
        <v>85</v>
      </c>
      <c r="AA21" s="20" t="s">
        <v>86</v>
      </c>
      <c r="AC21" s="28"/>
      <c r="AD21" s="28"/>
      <c r="AE21" s="28"/>
    </row>
    <row r="22" spans="1:31" x14ac:dyDescent="0.25">
      <c r="A22" t="s">
        <v>38</v>
      </c>
      <c r="B22" s="18">
        <v>2021</v>
      </c>
      <c r="C22" s="19">
        <v>210283</v>
      </c>
      <c r="D22" s="20" t="s">
        <v>87</v>
      </c>
      <c r="E22" s="19">
        <v>900008662</v>
      </c>
      <c r="F22" s="20" t="s">
        <v>88</v>
      </c>
      <c r="G22" s="19">
        <v>1</v>
      </c>
      <c r="H22" s="20" t="s">
        <v>44</v>
      </c>
      <c r="I22" s="19">
        <v>52427296</v>
      </c>
      <c r="J22" s="19" t="s">
        <v>35</v>
      </c>
      <c r="K22" s="19" t="s">
        <v>35</v>
      </c>
      <c r="L22" s="22">
        <v>44804</v>
      </c>
      <c r="M22" s="29">
        <v>44322</v>
      </c>
      <c r="N22" s="29">
        <v>44336</v>
      </c>
      <c r="O22" s="29">
        <v>44765</v>
      </c>
      <c r="P22" s="23">
        <v>1080414548</v>
      </c>
      <c r="Q22" s="24">
        <f t="shared" si="0"/>
        <v>482</v>
      </c>
      <c r="R22" s="25">
        <f t="shared" si="1"/>
        <v>429</v>
      </c>
      <c r="S22" s="26">
        <f t="shared" si="2"/>
        <v>1</v>
      </c>
      <c r="T22" s="23">
        <v>1080275714</v>
      </c>
      <c r="U22" s="23">
        <f t="shared" si="3"/>
        <v>594736318</v>
      </c>
      <c r="V22" s="19">
        <v>4</v>
      </c>
      <c r="W22" s="23">
        <v>594597484</v>
      </c>
      <c r="X22" s="23">
        <f t="shared" si="4"/>
        <v>1675012032</v>
      </c>
      <c r="Y22" s="19">
        <f>70+90+16+7</f>
        <v>183</v>
      </c>
      <c r="Z22" s="27" t="s">
        <v>45</v>
      </c>
      <c r="AA22" s="20" t="s">
        <v>46</v>
      </c>
      <c r="AC22" s="28"/>
      <c r="AD22" s="28"/>
      <c r="AE22" s="28"/>
    </row>
    <row r="23" spans="1:31" x14ac:dyDescent="0.25">
      <c r="A23" t="s">
        <v>38</v>
      </c>
      <c r="B23" s="18">
        <v>2021</v>
      </c>
      <c r="C23" s="19">
        <v>210308</v>
      </c>
      <c r="D23" s="20" t="s">
        <v>89</v>
      </c>
      <c r="E23" s="19">
        <v>830053669</v>
      </c>
      <c r="F23" s="20" t="s">
        <v>90</v>
      </c>
      <c r="G23" s="19">
        <v>1</v>
      </c>
      <c r="H23" s="20" t="s">
        <v>91</v>
      </c>
      <c r="I23" s="19">
        <v>43265191</v>
      </c>
      <c r="J23" s="19" t="s">
        <v>35</v>
      </c>
      <c r="K23" s="19" t="s">
        <v>35</v>
      </c>
      <c r="L23" s="22">
        <v>44804</v>
      </c>
      <c r="M23" s="29">
        <v>44368</v>
      </c>
      <c r="N23" s="29">
        <v>44372</v>
      </c>
      <c r="O23" s="29">
        <v>44895</v>
      </c>
      <c r="P23" s="23">
        <v>30000000</v>
      </c>
      <c r="Q23" s="24">
        <f t="shared" si="0"/>
        <v>436</v>
      </c>
      <c r="R23" s="25">
        <f t="shared" si="1"/>
        <v>523</v>
      </c>
      <c r="S23" s="26">
        <f t="shared" si="2"/>
        <v>0.83365200764818359</v>
      </c>
      <c r="T23" s="23">
        <v>6570722</v>
      </c>
      <c r="U23" s="23">
        <f t="shared" si="3"/>
        <v>23429278</v>
      </c>
      <c r="V23" s="19">
        <v>1</v>
      </c>
      <c r="W23" s="23">
        <v>0</v>
      </c>
      <c r="X23" s="23">
        <f t="shared" si="4"/>
        <v>30000000</v>
      </c>
      <c r="Y23" s="19">
        <v>240</v>
      </c>
      <c r="Z23" s="27" t="s">
        <v>45</v>
      </c>
      <c r="AA23" s="20" t="s">
        <v>46</v>
      </c>
      <c r="AC23" s="31"/>
      <c r="AD23" s="31"/>
      <c r="AE23" s="31"/>
    </row>
    <row r="24" spans="1:31" x14ac:dyDescent="0.25">
      <c r="B24" s="18">
        <v>2021</v>
      </c>
      <c r="C24" s="19">
        <v>210310</v>
      </c>
      <c r="D24" s="20" t="s">
        <v>92</v>
      </c>
      <c r="E24" s="19">
        <v>860510669</v>
      </c>
      <c r="F24" s="20" t="s">
        <v>59</v>
      </c>
      <c r="G24" s="19">
        <v>1</v>
      </c>
      <c r="H24" s="20" t="s">
        <v>93</v>
      </c>
      <c r="I24" s="19">
        <v>20886684</v>
      </c>
      <c r="J24" s="19" t="s">
        <v>35</v>
      </c>
      <c r="K24" s="19" t="s">
        <v>35</v>
      </c>
      <c r="L24" s="22">
        <v>44804</v>
      </c>
      <c r="M24" s="22">
        <v>44362</v>
      </c>
      <c r="N24" s="22">
        <v>44372</v>
      </c>
      <c r="O24" s="29">
        <v>44859</v>
      </c>
      <c r="P24" s="23">
        <v>4109953</v>
      </c>
      <c r="Q24" s="24">
        <f t="shared" si="0"/>
        <v>442</v>
      </c>
      <c r="R24" s="25">
        <f t="shared" si="1"/>
        <v>487</v>
      </c>
      <c r="S24" s="26">
        <f t="shared" si="2"/>
        <v>0.9075975359342916</v>
      </c>
      <c r="T24" s="23">
        <v>2583344</v>
      </c>
      <c r="U24" s="23">
        <f t="shared" si="3"/>
        <v>1526609</v>
      </c>
      <c r="V24" s="19">
        <v>2</v>
      </c>
      <c r="W24" s="23">
        <v>0</v>
      </c>
      <c r="X24" s="23">
        <f t="shared" si="4"/>
        <v>4109953</v>
      </c>
      <c r="Y24" s="19">
        <v>127</v>
      </c>
      <c r="Z24" s="27" t="s">
        <v>36</v>
      </c>
      <c r="AA24" s="20" t="s">
        <v>75</v>
      </c>
      <c r="AC24" s="28"/>
      <c r="AD24" s="28"/>
      <c r="AE24" s="28"/>
    </row>
    <row r="25" spans="1:31" x14ac:dyDescent="0.25">
      <c r="A25" t="s">
        <v>38</v>
      </c>
      <c r="B25" s="18">
        <v>2021</v>
      </c>
      <c r="C25" s="19">
        <v>210325</v>
      </c>
      <c r="D25" s="20" t="s">
        <v>94</v>
      </c>
      <c r="E25" s="19">
        <v>900336119</v>
      </c>
      <c r="F25" s="20" t="s">
        <v>95</v>
      </c>
      <c r="G25" s="19">
        <v>1</v>
      </c>
      <c r="H25" s="20" t="s">
        <v>96</v>
      </c>
      <c r="I25" s="19">
        <v>51994753</v>
      </c>
      <c r="J25" s="19" t="s">
        <v>35</v>
      </c>
      <c r="K25" s="19" t="s">
        <v>35</v>
      </c>
      <c r="L25" s="22">
        <v>44804</v>
      </c>
      <c r="M25" s="29">
        <v>44383</v>
      </c>
      <c r="N25" s="29">
        <v>44390</v>
      </c>
      <c r="O25" s="29">
        <v>44755</v>
      </c>
      <c r="P25" s="23">
        <v>4012800</v>
      </c>
      <c r="Q25" s="24">
        <f t="shared" si="0"/>
        <v>421</v>
      </c>
      <c r="R25" s="25">
        <f t="shared" si="1"/>
        <v>365</v>
      </c>
      <c r="S25" s="26">
        <f t="shared" si="2"/>
        <v>1</v>
      </c>
      <c r="T25" s="23">
        <v>4012800</v>
      </c>
      <c r="U25" s="23">
        <f t="shared" si="3"/>
        <v>0</v>
      </c>
      <c r="V25" s="19">
        <v>0</v>
      </c>
      <c r="W25" s="23">
        <v>0</v>
      </c>
      <c r="X25" s="23">
        <f t="shared" si="4"/>
        <v>4012800</v>
      </c>
      <c r="Y25" s="19">
        <v>0</v>
      </c>
      <c r="Z25" s="27" t="s">
        <v>45</v>
      </c>
      <c r="AA25" s="20" t="s">
        <v>46</v>
      </c>
      <c r="AC25" s="28"/>
      <c r="AD25" s="28"/>
      <c r="AE25" s="28"/>
    </row>
    <row r="26" spans="1:31" x14ac:dyDescent="0.25">
      <c r="A26" t="s">
        <v>38</v>
      </c>
      <c r="B26" s="18">
        <v>2021</v>
      </c>
      <c r="C26" s="19">
        <v>210351</v>
      </c>
      <c r="D26" s="20" t="s">
        <v>42</v>
      </c>
      <c r="E26" s="19">
        <v>860067378</v>
      </c>
      <c r="F26" s="20" t="s">
        <v>97</v>
      </c>
      <c r="G26" s="19">
        <v>1</v>
      </c>
      <c r="H26" s="20" t="s">
        <v>54</v>
      </c>
      <c r="I26" s="19">
        <v>80185088</v>
      </c>
      <c r="J26" s="19" t="s">
        <v>35</v>
      </c>
      <c r="K26" s="19" t="s">
        <v>35</v>
      </c>
      <c r="L26" s="22">
        <v>44804</v>
      </c>
      <c r="M26" s="29">
        <v>44407</v>
      </c>
      <c r="N26" s="29">
        <v>44411</v>
      </c>
      <c r="O26" s="29">
        <v>44726</v>
      </c>
      <c r="P26" s="23">
        <v>1517016917</v>
      </c>
      <c r="Q26" s="24">
        <f t="shared" si="0"/>
        <v>397</v>
      </c>
      <c r="R26" s="25">
        <f t="shared" si="1"/>
        <v>315</v>
      </c>
      <c r="S26" s="26">
        <f t="shared" si="2"/>
        <v>1</v>
      </c>
      <c r="T26" s="23">
        <v>1517016917</v>
      </c>
      <c r="U26" s="23">
        <f t="shared" si="3"/>
        <v>671941609</v>
      </c>
      <c r="V26" s="19">
        <v>1</v>
      </c>
      <c r="W26" s="23">
        <v>671941609</v>
      </c>
      <c r="X26" s="23">
        <f t="shared" si="4"/>
        <v>2188958526</v>
      </c>
      <c r="Y26" s="19">
        <v>88</v>
      </c>
      <c r="Z26" s="27" t="s">
        <v>45</v>
      </c>
      <c r="AA26" s="20" t="s">
        <v>46</v>
      </c>
      <c r="AC26" s="28"/>
      <c r="AD26" s="28"/>
      <c r="AE26" s="28"/>
    </row>
    <row r="27" spans="1:31" x14ac:dyDescent="0.25">
      <c r="B27" s="30">
        <v>2021</v>
      </c>
      <c r="C27" s="18">
        <v>210376</v>
      </c>
      <c r="D27" s="20" t="s">
        <v>98</v>
      </c>
      <c r="E27" s="19">
        <v>901510528</v>
      </c>
      <c r="F27" s="20" t="s">
        <v>99</v>
      </c>
      <c r="G27" s="19">
        <v>1</v>
      </c>
      <c r="H27" s="20" t="s">
        <v>100</v>
      </c>
      <c r="I27" s="30">
        <v>52329596</v>
      </c>
      <c r="J27" s="19" t="s">
        <v>35</v>
      </c>
      <c r="K27" s="19" t="s">
        <v>35</v>
      </c>
      <c r="L27" s="22">
        <v>44804</v>
      </c>
      <c r="M27" s="22">
        <v>44426</v>
      </c>
      <c r="N27" s="22">
        <v>44440</v>
      </c>
      <c r="O27" s="22">
        <v>44805</v>
      </c>
      <c r="P27" s="23">
        <v>1435601000</v>
      </c>
      <c r="Q27" s="24">
        <f t="shared" si="0"/>
        <v>378</v>
      </c>
      <c r="R27" s="25">
        <f t="shared" si="1"/>
        <v>365</v>
      </c>
      <c r="S27" s="26">
        <f t="shared" si="2"/>
        <v>1</v>
      </c>
      <c r="T27" s="23">
        <v>635697750</v>
      </c>
      <c r="U27" s="23">
        <f t="shared" si="3"/>
        <v>799903250</v>
      </c>
      <c r="V27" s="19">
        <v>0</v>
      </c>
      <c r="W27" s="23">
        <v>0</v>
      </c>
      <c r="X27" s="23">
        <f t="shared" si="4"/>
        <v>1435601000</v>
      </c>
      <c r="Y27" s="19">
        <v>0</v>
      </c>
      <c r="Z27" s="27" t="s">
        <v>101</v>
      </c>
      <c r="AA27" s="20" t="s">
        <v>102</v>
      </c>
      <c r="AC27" s="28"/>
      <c r="AD27" s="28"/>
      <c r="AE27" s="28"/>
    </row>
    <row r="28" spans="1:31" x14ac:dyDescent="0.25">
      <c r="B28" s="30">
        <v>2021</v>
      </c>
      <c r="C28" s="18">
        <v>210377</v>
      </c>
      <c r="D28" s="20" t="s">
        <v>103</v>
      </c>
      <c r="E28" s="19">
        <v>830006392</v>
      </c>
      <c r="F28" s="20" t="s">
        <v>104</v>
      </c>
      <c r="G28" s="19">
        <v>1</v>
      </c>
      <c r="H28" s="20" t="s">
        <v>105</v>
      </c>
      <c r="I28" s="30">
        <v>1018445229</v>
      </c>
      <c r="J28" s="19" t="s">
        <v>35</v>
      </c>
      <c r="K28" s="19" t="s">
        <v>35</v>
      </c>
      <c r="L28" s="22">
        <v>44804</v>
      </c>
      <c r="M28" s="22">
        <v>44426</v>
      </c>
      <c r="N28" s="22">
        <v>44442</v>
      </c>
      <c r="O28" s="22">
        <v>44988</v>
      </c>
      <c r="P28" s="23">
        <v>94600000</v>
      </c>
      <c r="Q28" s="24">
        <f t="shared" si="0"/>
        <v>378</v>
      </c>
      <c r="R28" s="25">
        <f t="shared" si="1"/>
        <v>546</v>
      </c>
      <c r="S28" s="26">
        <f t="shared" si="2"/>
        <v>0.69230769230769229</v>
      </c>
      <c r="T28" s="23">
        <v>94600000</v>
      </c>
      <c r="U28" s="23">
        <f t="shared" si="3"/>
        <v>47300000</v>
      </c>
      <c r="V28" s="19">
        <v>1</v>
      </c>
      <c r="W28" s="32">
        <v>47300000</v>
      </c>
      <c r="X28" s="23">
        <f t="shared" si="4"/>
        <v>141900000</v>
      </c>
      <c r="Y28" s="19">
        <v>186</v>
      </c>
      <c r="Z28" s="27" t="s">
        <v>70</v>
      </c>
      <c r="AA28" s="20" t="s">
        <v>71</v>
      </c>
      <c r="AC28" s="28"/>
      <c r="AD28" s="28"/>
      <c r="AE28" s="28"/>
    </row>
    <row r="29" spans="1:31" x14ac:dyDescent="0.25">
      <c r="A29" t="s">
        <v>38</v>
      </c>
      <c r="B29" s="18">
        <v>2021</v>
      </c>
      <c r="C29" s="19">
        <v>210401</v>
      </c>
      <c r="D29" s="20" t="s">
        <v>42</v>
      </c>
      <c r="E29" s="19">
        <v>900753920</v>
      </c>
      <c r="F29" s="20" t="s">
        <v>106</v>
      </c>
      <c r="G29" s="19">
        <v>1</v>
      </c>
      <c r="H29" s="20" t="s">
        <v>54</v>
      </c>
      <c r="I29" s="19">
        <v>80185088</v>
      </c>
      <c r="J29" s="19" t="s">
        <v>35</v>
      </c>
      <c r="K29" s="19" t="s">
        <v>35</v>
      </c>
      <c r="L29" s="22">
        <v>44804</v>
      </c>
      <c r="M29" s="29">
        <v>44441</v>
      </c>
      <c r="N29" s="29">
        <v>44453</v>
      </c>
      <c r="O29" s="29">
        <v>44695</v>
      </c>
      <c r="P29" s="23">
        <v>6727000</v>
      </c>
      <c r="Q29" s="24">
        <f t="shared" si="0"/>
        <v>363</v>
      </c>
      <c r="R29" s="25">
        <f t="shared" si="1"/>
        <v>242</v>
      </c>
      <c r="S29" s="26">
        <f t="shared" si="2"/>
        <v>1</v>
      </c>
      <c r="T29" s="23">
        <v>4891900</v>
      </c>
      <c r="U29" s="23">
        <f t="shared" si="3"/>
        <v>1835100</v>
      </c>
      <c r="V29" s="19">
        <v>1</v>
      </c>
      <c r="W29" s="23">
        <v>0</v>
      </c>
      <c r="X29" s="23">
        <f t="shared" si="4"/>
        <v>6727000</v>
      </c>
      <c r="Y29" s="19">
        <v>90</v>
      </c>
      <c r="Z29" s="27" t="s">
        <v>45</v>
      </c>
      <c r="AA29" s="20" t="s">
        <v>46</v>
      </c>
      <c r="AC29" s="28"/>
      <c r="AD29" s="28"/>
      <c r="AE29" s="28"/>
    </row>
    <row r="30" spans="1:31" x14ac:dyDescent="0.25">
      <c r="B30" s="30">
        <v>2021</v>
      </c>
      <c r="C30" s="18">
        <v>210402</v>
      </c>
      <c r="D30" s="20" t="s">
        <v>107</v>
      </c>
      <c r="E30" s="19">
        <v>830084433</v>
      </c>
      <c r="F30" s="20" t="s">
        <v>108</v>
      </c>
      <c r="G30" s="19">
        <v>1</v>
      </c>
      <c r="H30" s="20" t="s">
        <v>74</v>
      </c>
      <c r="I30" s="30">
        <v>79416626</v>
      </c>
      <c r="J30" s="19" t="s">
        <v>35</v>
      </c>
      <c r="K30" s="19" t="s">
        <v>35</v>
      </c>
      <c r="L30" s="22">
        <v>44804</v>
      </c>
      <c r="M30" s="22">
        <v>44440</v>
      </c>
      <c r="N30" s="22">
        <v>44446</v>
      </c>
      <c r="O30" s="22">
        <v>44811</v>
      </c>
      <c r="P30" s="23">
        <v>194853153</v>
      </c>
      <c r="Q30" s="24">
        <f t="shared" si="0"/>
        <v>364</v>
      </c>
      <c r="R30" s="25">
        <f t="shared" si="1"/>
        <v>365</v>
      </c>
      <c r="S30" s="26">
        <f t="shared" si="2"/>
        <v>0.99726027397260275</v>
      </c>
      <c r="T30" s="23">
        <v>19872599</v>
      </c>
      <c r="U30" s="23">
        <f t="shared" si="3"/>
        <v>174980554</v>
      </c>
      <c r="V30" s="19">
        <v>0</v>
      </c>
      <c r="W30" s="23">
        <v>0</v>
      </c>
      <c r="X30" s="23">
        <f t="shared" si="4"/>
        <v>194853153</v>
      </c>
      <c r="Y30" s="19">
        <v>0</v>
      </c>
      <c r="Z30" s="27" t="s">
        <v>36</v>
      </c>
      <c r="AA30" s="20" t="s">
        <v>75</v>
      </c>
      <c r="AC30" s="31"/>
      <c r="AD30" s="31"/>
      <c r="AE30" s="31"/>
    </row>
    <row r="31" spans="1:31" x14ac:dyDescent="0.25">
      <c r="B31" s="30">
        <v>2021</v>
      </c>
      <c r="C31" s="18">
        <v>210418</v>
      </c>
      <c r="D31" s="20" t="s">
        <v>109</v>
      </c>
      <c r="E31" s="19">
        <v>900818708</v>
      </c>
      <c r="F31" s="20" t="s">
        <v>110</v>
      </c>
      <c r="G31" s="19">
        <v>1</v>
      </c>
      <c r="H31" s="20" t="s">
        <v>111</v>
      </c>
      <c r="I31" s="30" t="s">
        <v>112</v>
      </c>
      <c r="J31" s="19" t="s">
        <v>35</v>
      </c>
      <c r="K31" s="19" t="s">
        <v>35</v>
      </c>
      <c r="L31" s="22">
        <v>44804</v>
      </c>
      <c r="M31" s="22">
        <v>44447</v>
      </c>
      <c r="N31" s="22">
        <v>44453</v>
      </c>
      <c r="O31" s="22">
        <v>44818</v>
      </c>
      <c r="P31" s="23">
        <v>32480000</v>
      </c>
      <c r="Q31" s="24">
        <f t="shared" si="0"/>
        <v>357</v>
      </c>
      <c r="R31" s="25">
        <f t="shared" si="1"/>
        <v>365</v>
      </c>
      <c r="S31" s="26">
        <f t="shared" si="2"/>
        <v>0.9780821917808219</v>
      </c>
      <c r="T31" s="23">
        <v>32480000</v>
      </c>
      <c r="U31" s="23">
        <f t="shared" si="3"/>
        <v>0</v>
      </c>
      <c r="V31" s="19">
        <v>0</v>
      </c>
      <c r="W31" s="23">
        <v>0</v>
      </c>
      <c r="X31" s="23">
        <f t="shared" si="4"/>
        <v>32480000</v>
      </c>
      <c r="Y31" s="19">
        <v>0</v>
      </c>
      <c r="Z31" s="27" t="s">
        <v>36</v>
      </c>
      <c r="AA31" s="20" t="s">
        <v>37</v>
      </c>
      <c r="AC31" s="28"/>
      <c r="AD31" s="28"/>
      <c r="AE31" s="28"/>
    </row>
    <row r="32" spans="1:31" x14ac:dyDescent="0.25">
      <c r="B32" s="18">
        <v>2021</v>
      </c>
      <c r="C32" s="19">
        <v>210420</v>
      </c>
      <c r="D32" s="20" t="s">
        <v>42</v>
      </c>
      <c r="E32" s="19">
        <v>901363291</v>
      </c>
      <c r="F32" s="20" t="s">
        <v>113</v>
      </c>
      <c r="G32" s="19">
        <v>1</v>
      </c>
      <c r="H32" s="20" t="s">
        <v>114</v>
      </c>
      <c r="I32" s="19">
        <v>79323228</v>
      </c>
      <c r="J32" s="19" t="s">
        <v>35</v>
      </c>
      <c r="K32" s="19" t="s">
        <v>35</v>
      </c>
      <c r="L32" s="22">
        <v>44804</v>
      </c>
      <c r="M32" s="29">
        <v>44453</v>
      </c>
      <c r="N32" s="29">
        <v>44459</v>
      </c>
      <c r="O32" s="29">
        <v>44865</v>
      </c>
      <c r="P32" s="23">
        <v>12000000</v>
      </c>
      <c r="Q32" s="24">
        <f t="shared" si="0"/>
        <v>351</v>
      </c>
      <c r="R32" s="25">
        <f t="shared" si="1"/>
        <v>406</v>
      </c>
      <c r="S32" s="26">
        <f t="shared" si="2"/>
        <v>0.8645320197044335</v>
      </c>
      <c r="T32" s="23">
        <v>1811750</v>
      </c>
      <c r="U32" s="23">
        <f t="shared" si="3"/>
        <v>10188250</v>
      </c>
      <c r="V32" s="19">
        <v>1</v>
      </c>
      <c r="W32" s="23">
        <v>0</v>
      </c>
      <c r="X32" s="23">
        <f t="shared" si="4"/>
        <v>12000000</v>
      </c>
      <c r="Y32" s="19">
        <v>150</v>
      </c>
      <c r="Z32" s="27" t="s">
        <v>45</v>
      </c>
      <c r="AA32" s="20" t="s">
        <v>46</v>
      </c>
      <c r="AC32" s="31"/>
      <c r="AD32" s="31"/>
      <c r="AE32" s="31"/>
    </row>
    <row r="33" spans="1:31" x14ac:dyDescent="0.25">
      <c r="B33" s="30">
        <v>2021</v>
      </c>
      <c r="C33" s="18">
        <v>210451</v>
      </c>
      <c r="D33" s="20" t="s">
        <v>115</v>
      </c>
      <c r="E33" s="19">
        <v>900322971</v>
      </c>
      <c r="F33" s="20" t="s">
        <v>116</v>
      </c>
      <c r="G33" s="19">
        <v>1</v>
      </c>
      <c r="H33" s="20" t="s">
        <v>117</v>
      </c>
      <c r="I33" s="30">
        <v>80165211</v>
      </c>
      <c r="J33" s="19" t="s">
        <v>35</v>
      </c>
      <c r="K33" s="19" t="s">
        <v>35</v>
      </c>
      <c r="L33" s="22">
        <v>44804</v>
      </c>
      <c r="M33" s="22">
        <v>44456</v>
      </c>
      <c r="N33" s="22">
        <v>44461</v>
      </c>
      <c r="O33" s="22">
        <v>44826</v>
      </c>
      <c r="P33" s="23">
        <v>338586202</v>
      </c>
      <c r="Q33" s="24">
        <f t="shared" si="0"/>
        <v>348</v>
      </c>
      <c r="R33" s="25">
        <f t="shared" si="1"/>
        <v>365</v>
      </c>
      <c r="S33" s="26">
        <f t="shared" si="2"/>
        <v>0.95342465753424654</v>
      </c>
      <c r="T33" s="23">
        <v>301242288</v>
      </c>
      <c r="U33" s="23">
        <f t="shared" si="3"/>
        <v>37343914</v>
      </c>
      <c r="V33" s="19">
        <v>0</v>
      </c>
      <c r="W33" s="23">
        <v>0</v>
      </c>
      <c r="X33" s="23">
        <f t="shared" si="4"/>
        <v>338586202</v>
      </c>
      <c r="Y33" s="19">
        <v>0</v>
      </c>
      <c r="Z33" s="27" t="s">
        <v>36</v>
      </c>
      <c r="AA33" s="20" t="s">
        <v>75</v>
      </c>
      <c r="AC33" s="28"/>
      <c r="AD33" s="28"/>
      <c r="AE33" s="28"/>
    </row>
    <row r="34" spans="1:31" x14ac:dyDescent="0.25">
      <c r="B34" s="30">
        <v>2021</v>
      </c>
      <c r="C34" s="18">
        <v>210458</v>
      </c>
      <c r="D34" s="20" t="s">
        <v>118</v>
      </c>
      <c r="E34" s="19">
        <v>860001022</v>
      </c>
      <c r="F34" s="20" t="s">
        <v>119</v>
      </c>
      <c r="G34" s="19">
        <v>1</v>
      </c>
      <c r="H34" s="20" t="s">
        <v>100</v>
      </c>
      <c r="I34" s="30">
        <v>52329596</v>
      </c>
      <c r="J34" s="19" t="s">
        <v>35</v>
      </c>
      <c r="K34" s="19" t="s">
        <v>35</v>
      </c>
      <c r="L34" s="22">
        <v>44804</v>
      </c>
      <c r="M34" s="22">
        <v>44469</v>
      </c>
      <c r="N34" s="22">
        <v>44480</v>
      </c>
      <c r="O34" s="22">
        <v>44845</v>
      </c>
      <c r="P34" s="23">
        <v>2151600</v>
      </c>
      <c r="Q34" s="24">
        <f t="shared" si="0"/>
        <v>335</v>
      </c>
      <c r="R34" s="25">
        <f t="shared" si="1"/>
        <v>365</v>
      </c>
      <c r="S34" s="26">
        <f t="shared" si="2"/>
        <v>0.9178082191780822</v>
      </c>
      <c r="T34" s="23">
        <v>2151600</v>
      </c>
      <c r="U34" s="23">
        <f t="shared" si="3"/>
        <v>0</v>
      </c>
      <c r="V34" s="19">
        <v>0</v>
      </c>
      <c r="W34" s="23">
        <v>0</v>
      </c>
      <c r="X34" s="23">
        <f t="shared" si="4"/>
        <v>2151600</v>
      </c>
      <c r="Y34" s="19">
        <v>0</v>
      </c>
      <c r="Z34" s="27" t="s">
        <v>101</v>
      </c>
      <c r="AA34" s="20" t="s">
        <v>102</v>
      </c>
      <c r="AC34" s="28"/>
      <c r="AD34" s="28"/>
      <c r="AE34" s="28"/>
    </row>
    <row r="35" spans="1:31" x14ac:dyDescent="0.25">
      <c r="A35" t="s">
        <v>38</v>
      </c>
      <c r="B35" s="18">
        <v>2021</v>
      </c>
      <c r="C35" s="19">
        <v>210460</v>
      </c>
      <c r="D35" s="20" t="s">
        <v>120</v>
      </c>
      <c r="E35" s="19">
        <v>901517788</v>
      </c>
      <c r="F35" s="20" t="s">
        <v>121</v>
      </c>
      <c r="G35" s="19">
        <v>1</v>
      </c>
      <c r="H35" s="20" t="s">
        <v>122</v>
      </c>
      <c r="I35" s="19">
        <v>900436622</v>
      </c>
      <c r="J35" s="19" t="s">
        <v>35</v>
      </c>
      <c r="K35" s="19" t="s">
        <v>35</v>
      </c>
      <c r="L35" s="22">
        <v>44804</v>
      </c>
      <c r="M35" s="29">
        <v>44467</v>
      </c>
      <c r="N35" s="29">
        <v>44512</v>
      </c>
      <c r="O35" s="29">
        <v>44816</v>
      </c>
      <c r="P35" s="23">
        <v>1091004500</v>
      </c>
      <c r="Q35" s="24">
        <f t="shared" si="0"/>
        <v>337</v>
      </c>
      <c r="R35" s="25">
        <f t="shared" si="1"/>
        <v>304</v>
      </c>
      <c r="S35" s="26">
        <f t="shared" si="2"/>
        <v>1</v>
      </c>
      <c r="T35" s="23">
        <v>904166170</v>
      </c>
      <c r="U35" s="23">
        <f t="shared" si="3"/>
        <v>186838330</v>
      </c>
      <c r="V35" s="19">
        <v>3</v>
      </c>
      <c r="W35" s="23">
        <v>0</v>
      </c>
      <c r="X35" s="23">
        <f t="shared" si="4"/>
        <v>1091004500</v>
      </c>
      <c r="Y35" s="19">
        <v>75</v>
      </c>
      <c r="Z35" s="27" t="s">
        <v>45</v>
      </c>
      <c r="AA35" s="20" t="s">
        <v>46</v>
      </c>
      <c r="AC35" s="28"/>
      <c r="AD35" s="28"/>
      <c r="AE35" s="28"/>
    </row>
    <row r="36" spans="1:31" x14ac:dyDescent="0.25">
      <c r="B36" s="30">
        <v>2021</v>
      </c>
      <c r="C36" s="18">
        <v>210482</v>
      </c>
      <c r="D36" s="20" t="s">
        <v>123</v>
      </c>
      <c r="E36" s="19">
        <v>901017183</v>
      </c>
      <c r="F36" s="20" t="s">
        <v>124</v>
      </c>
      <c r="G36" s="19">
        <v>1</v>
      </c>
      <c r="H36" s="20" t="s">
        <v>100</v>
      </c>
      <c r="I36" s="30">
        <v>52329596</v>
      </c>
      <c r="J36" s="19" t="s">
        <v>35</v>
      </c>
      <c r="K36" s="19" t="s">
        <v>35</v>
      </c>
      <c r="L36" s="22">
        <v>44804</v>
      </c>
      <c r="M36" s="22">
        <v>44504</v>
      </c>
      <c r="N36" s="22">
        <v>44523</v>
      </c>
      <c r="O36" s="22">
        <v>44888</v>
      </c>
      <c r="P36" s="23">
        <v>1304000</v>
      </c>
      <c r="Q36" s="24">
        <f t="shared" si="0"/>
        <v>300</v>
      </c>
      <c r="R36" s="25">
        <f t="shared" si="1"/>
        <v>365</v>
      </c>
      <c r="S36" s="26">
        <f t="shared" si="2"/>
        <v>0.82191780821917804</v>
      </c>
      <c r="T36" s="23">
        <v>1304000</v>
      </c>
      <c r="U36" s="23">
        <f t="shared" si="3"/>
        <v>0</v>
      </c>
      <c r="V36" s="19">
        <v>0</v>
      </c>
      <c r="W36" s="23">
        <v>0</v>
      </c>
      <c r="X36" s="23">
        <f t="shared" si="4"/>
        <v>1304000</v>
      </c>
      <c r="Y36" s="19">
        <v>0</v>
      </c>
      <c r="Z36" s="27" t="s">
        <v>101</v>
      </c>
      <c r="AA36" s="20" t="s">
        <v>102</v>
      </c>
      <c r="AC36" s="28"/>
      <c r="AD36" s="28"/>
      <c r="AE36" s="28"/>
    </row>
    <row r="37" spans="1:31" x14ac:dyDescent="0.25">
      <c r="A37" t="s">
        <v>38</v>
      </c>
      <c r="B37" s="18">
        <v>2021</v>
      </c>
      <c r="C37" s="19">
        <v>210498</v>
      </c>
      <c r="D37" s="20" t="s">
        <v>125</v>
      </c>
      <c r="E37" s="19">
        <v>900436622</v>
      </c>
      <c r="F37" s="20" t="s">
        <v>122</v>
      </c>
      <c r="G37" s="19">
        <v>1</v>
      </c>
      <c r="H37" s="20" t="s">
        <v>126</v>
      </c>
      <c r="I37" s="19">
        <v>11310224</v>
      </c>
      <c r="J37" s="19" t="s">
        <v>35</v>
      </c>
      <c r="K37" s="19" t="s">
        <v>35</v>
      </c>
      <c r="L37" s="22">
        <v>44804</v>
      </c>
      <c r="M37" s="29">
        <v>44494</v>
      </c>
      <c r="N37" s="29">
        <v>44509</v>
      </c>
      <c r="O37" s="29">
        <v>44843</v>
      </c>
      <c r="P37" s="23">
        <v>120904000</v>
      </c>
      <c r="Q37" s="24">
        <f t="shared" si="0"/>
        <v>310</v>
      </c>
      <c r="R37" s="25">
        <f t="shared" si="1"/>
        <v>334</v>
      </c>
      <c r="S37" s="26">
        <f t="shared" si="2"/>
        <v>0.92814371257485029</v>
      </c>
      <c r="T37" s="23">
        <v>120904000</v>
      </c>
      <c r="U37" s="23">
        <f t="shared" si="3"/>
        <v>45339000</v>
      </c>
      <c r="V37" s="19">
        <v>2</v>
      </c>
      <c r="W37" s="23">
        <v>45339000</v>
      </c>
      <c r="X37" s="23">
        <f t="shared" si="4"/>
        <v>166243000</v>
      </c>
      <c r="Y37" s="19">
        <v>90</v>
      </c>
      <c r="Z37" s="27" t="s">
        <v>45</v>
      </c>
      <c r="AA37" s="20" t="s">
        <v>46</v>
      </c>
      <c r="AC37" s="28"/>
      <c r="AD37" s="28"/>
      <c r="AE37" s="28"/>
    </row>
    <row r="38" spans="1:31" x14ac:dyDescent="0.25">
      <c r="A38" t="s">
        <v>38</v>
      </c>
      <c r="B38" s="18">
        <v>2021</v>
      </c>
      <c r="C38" s="19">
        <v>210500</v>
      </c>
      <c r="D38" s="20" t="s">
        <v>87</v>
      </c>
      <c r="E38" s="19">
        <v>800250589</v>
      </c>
      <c r="F38" s="20" t="s">
        <v>127</v>
      </c>
      <c r="G38" s="19">
        <v>1</v>
      </c>
      <c r="H38" s="20" t="s">
        <v>96</v>
      </c>
      <c r="I38" s="19">
        <v>51994753</v>
      </c>
      <c r="J38" s="19" t="s">
        <v>35</v>
      </c>
      <c r="K38" s="19" t="s">
        <v>35</v>
      </c>
      <c r="L38" s="22">
        <v>44804</v>
      </c>
      <c r="M38" s="29">
        <v>44495</v>
      </c>
      <c r="N38" s="29">
        <v>44509</v>
      </c>
      <c r="O38" s="29">
        <v>45055</v>
      </c>
      <c r="P38" s="23">
        <v>19500000</v>
      </c>
      <c r="Q38" s="24">
        <f t="shared" si="0"/>
        <v>309</v>
      </c>
      <c r="R38" s="25">
        <f t="shared" si="1"/>
        <v>546</v>
      </c>
      <c r="S38" s="26">
        <f t="shared" si="2"/>
        <v>0.56593406593406592</v>
      </c>
      <c r="T38" s="23">
        <v>14154060</v>
      </c>
      <c r="U38" s="23">
        <f t="shared" si="3"/>
        <v>14845940</v>
      </c>
      <c r="V38" s="19">
        <v>1</v>
      </c>
      <c r="W38" s="23">
        <v>9500000</v>
      </c>
      <c r="X38" s="23">
        <f t="shared" si="4"/>
        <v>29000000</v>
      </c>
      <c r="Y38" s="19">
        <v>330</v>
      </c>
      <c r="Z38" s="27" t="s">
        <v>45</v>
      </c>
      <c r="AA38" s="20" t="s">
        <v>46</v>
      </c>
      <c r="AC38" s="31"/>
      <c r="AD38" s="31"/>
      <c r="AE38" s="31"/>
    </row>
    <row r="39" spans="1:31" x14ac:dyDescent="0.25">
      <c r="A39" t="s">
        <v>38</v>
      </c>
      <c r="B39" s="18">
        <v>2021</v>
      </c>
      <c r="C39" s="19">
        <v>210505</v>
      </c>
      <c r="D39" s="20" t="s">
        <v>128</v>
      </c>
      <c r="E39" s="19">
        <v>901534057</v>
      </c>
      <c r="F39" s="20" t="s">
        <v>129</v>
      </c>
      <c r="G39" s="19">
        <v>1</v>
      </c>
      <c r="H39" s="20" t="s">
        <v>130</v>
      </c>
      <c r="I39" s="19" t="s">
        <v>131</v>
      </c>
      <c r="J39" s="19" t="s">
        <v>35</v>
      </c>
      <c r="K39" s="19" t="s">
        <v>35</v>
      </c>
      <c r="L39" s="22">
        <v>44804</v>
      </c>
      <c r="M39" s="29">
        <v>44496</v>
      </c>
      <c r="N39" s="29">
        <v>44501</v>
      </c>
      <c r="O39" s="29">
        <v>45120</v>
      </c>
      <c r="P39" s="23">
        <v>2791002698</v>
      </c>
      <c r="Q39" s="24">
        <f t="shared" si="0"/>
        <v>308</v>
      </c>
      <c r="R39" s="25">
        <f t="shared" si="1"/>
        <v>619</v>
      </c>
      <c r="S39" s="26">
        <f t="shared" si="2"/>
        <v>0.49757673667205171</v>
      </c>
      <c r="T39" s="23">
        <v>2761002699</v>
      </c>
      <c r="U39" s="23">
        <f t="shared" si="3"/>
        <v>29999999</v>
      </c>
      <c r="V39" s="19">
        <v>0</v>
      </c>
      <c r="W39" s="23">
        <v>0</v>
      </c>
      <c r="X39" s="23">
        <f t="shared" si="4"/>
        <v>2791002698</v>
      </c>
      <c r="Y39" s="19">
        <v>0</v>
      </c>
      <c r="Z39" s="27" t="s">
        <v>45</v>
      </c>
      <c r="AA39" s="20" t="s">
        <v>46</v>
      </c>
      <c r="AC39" s="31"/>
      <c r="AD39" s="31"/>
      <c r="AE39" s="31"/>
    </row>
    <row r="40" spans="1:31" x14ac:dyDescent="0.25">
      <c r="B40" s="18">
        <v>2021</v>
      </c>
      <c r="C40" s="19">
        <v>210521</v>
      </c>
      <c r="D40" s="20" t="s">
        <v>89</v>
      </c>
      <c r="E40" s="19">
        <v>900753920</v>
      </c>
      <c r="F40" s="20" t="s">
        <v>106</v>
      </c>
      <c r="G40" s="19">
        <v>1</v>
      </c>
      <c r="H40" s="20" t="s">
        <v>91</v>
      </c>
      <c r="I40" s="19">
        <v>43265191</v>
      </c>
      <c r="J40" s="19" t="s">
        <v>35</v>
      </c>
      <c r="K40" s="19" t="s">
        <v>35</v>
      </c>
      <c r="L40" s="22">
        <v>44804</v>
      </c>
      <c r="M40" s="29">
        <v>44517</v>
      </c>
      <c r="N40" s="29">
        <v>44546</v>
      </c>
      <c r="O40" s="29">
        <v>44895</v>
      </c>
      <c r="P40" s="23">
        <v>9686373</v>
      </c>
      <c r="Q40" s="24">
        <f t="shared" si="0"/>
        <v>287</v>
      </c>
      <c r="R40" s="25">
        <f t="shared" si="1"/>
        <v>349</v>
      </c>
      <c r="S40" s="26">
        <f t="shared" si="2"/>
        <v>0.82234957020057309</v>
      </c>
      <c r="T40" s="23">
        <v>3374922</v>
      </c>
      <c r="U40" s="23">
        <f t="shared" si="3"/>
        <v>6311451</v>
      </c>
      <c r="V40" s="19">
        <v>1</v>
      </c>
      <c r="W40" s="23">
        <v>0</v>
      </c>
      <c r="X40" s="23">
        <f t="shared" si="4"/>
        <v>9686373</v>
      </c>
      <c r="Y40" s="19">
        <v>167</v>
      </c>
      <c r="Z40" s="27" t="s">
        <v>45</v>
      </c>
      <c r="AA40" s="20" t="s">
        <v>46</v>
      </c>
      <c r="AC40" s="31"/>
      <c r="AD40" s="31"/>
      <c r="AE40" s="31"/>
    </row>
    <row r="41" spans="1:31" x14ac:dyDescent="0.25">
      <c r="B41" s="30">
        <v>2021</v>
      </c>
      <c r="C41" s="18">
        <v>210522</v>
      </c>
      <c r="D41" s="20" t="s">
        <v>132</v>
      </c>
      <c r="E41" s="19">
        <v>899999082</v>
      </c>
      <c r="F41" s="20" t="s">
        <v>133</v>
      </c>
      <c r="G41" s="19">
        <v>1</v>
      </c>
      <c r="H41" s="20" t="s">
        <v>134</v>
      </c>
      <c r="I41" s="30" t="s">
        <v>135</v>
      </c>
      <c r="J41" s="19" t="s">
        <v>35</v>
      </c>
      <c r="K41" s="19" t="s">
        <v>35</v>
      </c>
      <c r="L41" s="22">
        <v>44804</v>
      </c>
      <c r="M41" s="22">
        <v>44512</v>
      </c>
      <c r="N41" s="22">
        <v>44522</v>
      </c>
      <c r="O41" s="22">
        <v>44887</v>
      </c>
      <c r="P41" s="23">
        <v>26268000000</v>
      </c>
      <c r="Q41" s="24">
        <f t="shared" si="0"/>
        <v>292</v>
      </c>
      <c r="R41" s="25">
        <f t="shared" si="1"/>
        <v>365</v>
      </c>
      <c r="S41" s="26">
        <f t="shared" si="2"/>
        <v>0.8</v>
      </c>
      <c r="T41" s="23">
        <v>10652035232</v>
      </c>
      <c r="U41" s="23">
        <f t="shared" si="3"/>
        <v>15615964768</v>
      </c>
      <c r="V41" s="19">
        <v>0</v>
      </c>
      <c r="W41" s="23">
        <v>0</v>
      </c>
      <c r="X41" s="23">
        <f t="shared" si="4"/>
        <v>26268000000</v>
      </c>
      <c r="Y41" s="19">
        <v>0</v>
      </c>
      <c r="Z41" s="27" t="s">
        <v>136</v>
      </c>
      <c r="AA41" s="20" t="s">
        <v>137</v>
      </c>
      <c r="AC41" s="31"/>
      <c r="AD41" s="31"/>
      <c r="AE41" s="31"/>
    </row>
    <row r="42" spans="1:31" x14ac:dyDescent="0.25">
      <c r="B42" s="30">
        <v>2021</v>
      </c>
      <c r="C42" s="18">
        <v>210523</v>
      </c>
      <c r="D42" s="20" t="s">
        <v>138</v>
      </c>
      <c r="E42" s="19">
        <v>899999061</v>
      </c>
      <c r="F42" s="20" t="s">
        <v>139</v>
      </c>
      <c r="G42" s="19">
        <v>1</v>
      </c>
      <c r="H42" s="20" t="s">
        <v>140</v>
      </c>
      <c r="I42" s="30">
        <v>1020747746</v>
      </c>
      <c r="J42" s="19" t="s">
        <v>35</v>
      </c>
      <c r="K42" s="19" t="s">
        <v>35</v>
      </c>
      <c r="L42" s="22">
        <v>44804</v>
      </c>
      <c r="M42" s="22">
        <v>44512</v>
      </c>
      <c r="N42" s="22">
        <v>44522</v>
      </c>
      <c r="O42" s="22">
        <v>44887</v>
      </c>
      <c r="P42" s="23">
        <v>2334785843</v>
      </c>
      <c r="Q42" s="24">
        <f t="shared" si="0"/>
        <v>292</v>
      </c>
      <c r="R42" s="25">
        <f t="shared" si="1"/>
        <v>365</v>
      </c>
      <c r="S42" s="26">
        <f t="shared" si="2"/>
        <v>0.8</v>
      </c>
      <c r="T42" s="23">
        <v>2300000000</v>
      </c>
      <c r="U42" s="23">
        <f t="shared" si="3"/>
        <v>34785843</v>
      </c>
      <c r="V42" s="19">
        <v>0</v>
      </c>
      <c r="W42" s="23">
        <v>0</v>
      </c>
      <c r="X42" s="23">
        <f t="shared" si="4"/>
        <v>2334785843</v>
      </c>
      <c r="Y42" s="19">
        <v>0</v>
      </c>
      <c r="Z42" s="27" t="s">
        <v>141</v>
      </c>
      <c r="AA42" s="20" t="s">
        <v>142</v>
      </c>
      <c r="AC42" s="31"/>
      <c r="AD42" s="31"/>
      <c r="AE42" s="31"/>
    </row>
    <row r="43" spans="1:31" x14ac:dyDescent="0.25">
      <c r="A43" t="s">
        <v>38</v>
      </c>
      <c r="B43" s="18">
        <v>2021</v>
      </c>
      <c r="C43" s="19">
        <v>210524</v>
      </c>
      <c r="D43" s="20" t="s">
        <v>143</v>
      </c>
      <c r="E43" s="19">
        <v>860066942</v>
      </c>
      <c r="F43" s="20" t="s">
        <v>144</v>
      </c>
      <c r="G43" s="19">
        <v>1</v>
      </c>
      <c r="H43" s="20" t="s">
        <v>145</v>
      </c>
      <c r="I43" s="19">
        <v>51709118</v>
      </c>
      <c r="J43" s="19" t="s">
        <v>35</v>
      </c>
      <c r="K43" s="19" t="s">
        <v>35</v>
      </c>
      <c r="L43" s="22">
        <v>44804</v>
      </c>
      <c r="M43" s="29">
        <v>44522</v>
      </c>
      <c r="N43" s="29">
        <v>44531</v>
      </c>
      <c r="O43" s="29">
        <v>44835</v>
      </c>
      <c r="P43" s="23">
        <v>1081117864</v>
      </c>
      <c r="Q43" s="24">
        <f t="shared" si="0"/>
        <v>282</v>
      </c>
      <c r="R43" s="25">
        <f t="shared" si="1"/>
        <v>304</v>
      </c>
      <c r="S43" s="26">
        <f t="shared" si="2"/>
        <v>0.92763157894736847</v>
      </c>
      <c r="T43" s="23">
        <v>884566510</v>
      </c>
      <c r="U43" s="23">
        <f t="shared" si="3"/>
        <v>476551354</v>
      </c>
      <c r="V43" s="19">
        <v>3</v>
      </c>
      <c r="W43" s="23">
        <v>280000000</v>
      </c>
      <c r="X43" s="23">
        <f t="shared" si="4"/>
        <v>1361117864</v>
      </c>
      <c r="Y43" s="19">
        <v>150</v>
      </c>
      <c r="Z43" s="27" t="s">
        <v>45</v>
      </c>
      <c r="AA43" s="20" t="s">
        <v>146</v>
      </c>
      <c r="AC43" s="31"/>
      <c r="AD43" s="31"/>
      <c r="AE43" s="31"/>
    </row>
    <row r="44" spans="1:31" x14ac:dyDescent="0.25">
      <c r="B44" s="30">
        <v>2021</v>
      </c>
      <c r="C44" s="18">
        <v>210525</v>
      </c>
      <c r="D44" s="20" t="s">
        <v>147</v>
      </c>
      <c r="E44" s="19">
        <v>900583318</v>
      </c>
      <c r="F44" s="20" t="s">
        <v>148</v>
      </c>
      <c r="G44" s="19">
        <v>1</v>
      </c>
      <c r="H44" s="20" t="s">
        <v>149</v>
      </c>
      <c r="I44" s="30">
        <v>19265702</v>
      </c>
      <c r="J44" s="19" t="s">
        <v>35</v>
      </c>
      <c r="K44" s="19" t="s">
        <v>35</v>
      </c>
      <c r="L44" s="22">
        <v>44804</v>
      </c>
      <c r="M44" s="22">
        <v>44522</v>
      </c>
      <c r="N44" s="22">
        <v>44530</v>
      </c>
      <c r="O44" s="22">
        <v>44895</v>
      </c>
      <c r="P44" s="23">
        <v>51993820</v>
      </c>
      <c r="Q44" s="24">
        <f t="shared" si="0"/>
        <v>282</v>
      </c>
      <c r="R44" s="25">
        <f t="shared" si="1"/>
        <v>365</v>
      </c>
      <c r="S44" s="26">
        <f t="shared" si="2"/>
        <v>0.77260273972602744</v>
      </c>
      <c r="T44" s="23">
        <v>25996908</v>
      </c>
      <c r="U44" s="23">
        <f t="shared" si="3"/>
        <v>25996912</v>
      </c>
      <c r="V44" s="19">
        <v>0</v>
      </c>
      <c r="W44" s="23">
        <v>0</v>
      </c>
      <c r="X44" s="23">
        <f t="shared" si="4"/>
        <v>51993820</v>
      </c>
      <c r="Y44" s="19">
        <v>0</v>
      </c>
      <c r="Z44" s="27" t="s">
        <v>45</v>
      </c>
      <c r="AA44" s="20" t="s">
        <v>150</v>
      </c>
      <c r="AC44" s="31"/>
      <c r="AD44" s="31"/>
      <c r="AE44" s="31"/>
    </row>
    <row r="45" spans="1:31" x14ac:dyDescent="0.25">
      <c r="B45" s="30">
        <v>2021</v>
      </c>
      <c r="C45" s="18">
        <v>210528</v>
      </c>
      <c r="D45" s="20" t="s">
        <v>42</v>
      </c>
      <c r="E45" s="19">
        <v>800047326</v>
      </c>
      <c r="F45" s="20" t="s">
        <v>151</v>
      </c>
      <c r="G45" s="19">
        <v>1</v>
      </c>
      <c r="H45" s="20" t="s">
        <v>152</v>
      </c>
      <c r="I45" s="30">
        <v>51720832</v>
      </c>
      <c r="J45" s="19" t="s">
        <v>35</v>
      </c>
      <c r="K45" s="19" t="s">
        <v>35</v>
      </c>
      <c r="L45" s="22">
        <v>44804</v>
      </c>
      <c r="M45" s="22">
        <v>44525</v>
      </c>
      <c r="N45" s="22">
        <v>44568</v>
      </c>
      <c r="O45" s="22">
        <v>44933</v>
      </c>
      <c r="P45" s="23">
        <v>7994420</v>
      </c>
      <c r="Q45" s="24">
        <f t="shared" si="0"/>
        <v>279</v>
      </c>
      <c r="R45" s="25">
        <f t="shared" si="1"/>
        <v>365</v>
      </c>
      <c r="S45" s="26">
        <f t="shared" si="2"/>
        <v>0.76438356164383559</v>
      </c>
      <c r="T45" s="23">
        <v>7994420</v>
      </c>
      <c r="U45" s="23">
        <f t="shared" si="3"/>
        <v>0</v>
      </c>
      <c r="V45" s="19">
        <v>0</v>
      </c>
      <c r="W45" s="23">
        <v>0</v>
      </c>
      <c r="X45" s="23">
        <f t="shared" si="4"/>
        <v>7994420</v>
      </c>
      <c r="Y45" s="19">
        <v>0</v>
      </c>
      <c r="Z45" s="27" t="s">
        <v>36</v>
      </c>
      <c r="AA45" s="20" t="s">
        <v>153</v>
      </c>
      <c r="AC45" s="31"/>
      <c r="AD45" s="31"/>
      <c r="AE45" s="31"/>
    </row>
    <row r="46" spans="1:31" x14ac:dyDescent="0.25">
      <c r="B46" s="30">
        <v>2021</v>
      </c>
      <c r="C46" s="18">
        <v>210530</v>
      </c>
      <c r="D46" s="20" t="s">
        <v>42</v>
      </c>
      <c r="E46" s="19">
        <v>900220002</v>
      </c>
      <c r="F46" s="20" t="s">
        <v>154</v>
      </c>
      <c r="G46" s="19">
        <v>1</v>
      </c>
      <c r="H46" s="20" t="s">
        <v>155</v>
      </c>
      <c r="I46" s="30">
        <v>79536719</v>
      </c>
      <c r="J46" s="19" t="s">
        <v>35</v>
      </c>
      <c r="K46" s="19" t="s">
        <v>35</v>
      </c>
      <c r="L46" s="22">
        <v>44804</v>
      </c>
      <c r="M46" s="22">
        <v>44522</v>
      </c>
      <c r="N46" s="22">
        <v>44526</v>
      </c>
      <c r="O46" s="22">
        <v>44891</v>
      </c>
      <c r="P46" s="23">
        <v>291900000</v>
      </c>
      <c r="Q46" s="24">
        <f t="shared" si="0"/>
        <v>282</v>
      </c>
      <c r="R46" s="25">
        <f t="shared" si="1"/>
        <v>365</v>
      </c>
      <c r="S46" s="26">
        <f t="shared" si="2"/>
        <v>0.77260273972602744</v>
      </c>
      <c r="T46" s="23">
        <v>291900000</v>
      </c>
      <c r="U46" s="23">
        <f t="shared" si="3"/>
        <v>0</v>
      </c>
      <c r="V46" s="19">
        <v>0</v>
      </c>
      <c r="W46" s="23">
        <v>0</v>
      </c>
      <c r="X46" s="23">
        <f t="shared" si="4"/>
        <v>291900000</v>
      </c>
      <c r="Y46" s="19">
        <v>0</v>
      </c>
      <c r="Z46" s="27" t="s">
        <v>36</v>
      </c>
      <c r="AA46" s="20" t="s">
        <v>75</v>
      </c>
      <c r="AC46" s="31"/>
      <c r="AD46" s="31"/>
      <c r="AE46" s="31"/>
    </row>
    <row r="47" spans="1:31" x14ac:dyDescent="0.25">
      <c r="B47" s="30">
        <v>2021</v>
      </c>
      <c r="C47" s="18">
        <v>210533</v>
      </c>
      <c r="D47" s="20" t="s">
        <v>156</v>
      </c>
      <c r="E47" s="19">
        <v>804002893</v>
      </c>
      <c r="F47" s="20" t="s">
        <v>157</v>
      </c>
      <c r="G47" s="19">
        <v>1</v>
      </c>
      <c r="H47" s="20" t="s">
        <v>158</v>
      </c>
      <c r="I47" s="30" t="s">
        <v>159</v>
      </c>
      <c r="J47" s="19" t="s">
        <v>35</v>
      </c>
      <c r="K47" s="19" t="s">
        <v>35</v>
      </c>
      <c r="L47" s="22">
        <v>44804</v>
      </c>
      <c r="M47" s="22">
        <v>44517</v>
      </c>
      <c r="N47" s="22">
        <v>44544</v>
      </c>
      <c r="O47" s="22">
        <v>44797</v>
      </c>
      <c r="P47" s="23">
        <v>118731329</v>
      </c>
      <c r="Q47" s="24">
        <f t="shared" si="0"/>
        <v>287</v>
      </c>
      <c r="R47" s="25">
        <f t="shared" si="1"/>
        <v>253</v>
      </c>
      <c r="S47" s="26">
        <f t="shared" si="2"/>
        <v>1</v>
      </c>
      <c r="T47" s="23">
        <v>92293984</v>
      </c>
      <c r="U47" s="23">
        <f t="shared" si="3"/>
        <v>26437345</v>
      </c>
      <c r="V47" s="19">
        <v>0</v>
      </c>
      <c r="W47" s="23">
        <v>0</v>
      </c>
      <c r="X47" s="23">
        <f t="shared" si="4"/>
        <v>118731329</v>
      </c>
      <c r="Y47" s="19">
        <v>0</v>
      </c>
      <c r="Z47" s="27" t="s">
        <v>160</v>
      </c>
      <c r="AA47" s="20" t="s">
        <v>161</v>
      </c>
      <c r="AC47" s="31"/>
      <c r="AD47" s="31"/>
      <c r="AE47" s="31"/>
    </row>
    <row r="48" spans="1:31" x14ac:dyDescent="0.25">
      <c r="B48" s="18">
        <v>2021</v>
      </c>
      <c r="C48" s="19">
        <v>210536</v>
      </c>
      <c r="D48" s="20" t="s">
        <v>89</v>
      </c>
      <c r="E48" s="19">
        <v>900361477</v>
      </c>
      <c r="F48" s="20" t="s">
        <v>162</v>
      </c>
      <c r="G48" s="19">
        <v>1</v>
      </c>
      <c r="H48" s="20" t="s">
        <v>91</v>
      </c>
      <c r="I48" s="19">
        <v>43265191</v>
      </c>
      <c r="J48" s="19" t="s">
        <v>35</v>
      </c>
      <c r="K48" s="19" t="s">
        <v>35</v>
      </c>
      <c r="L48" s="22">
        <v>44804</v>
      </c>
      <c r="M48" s="29">
        <v>44526</v>
      </c>
      <c r="N48" s="29">
        <v>44557</v>
      </c>
      <c r="O48" s="29">
        <v>44834</v>
      </c>
      <c r="P48" s="23">
        <v>87263000</v>
      </c>
      <c r="Q48" s="24">
        <f t="shared" si="0"/>
        <v>278</v>
      </c>
      <c r="R48" s="25">
        <f t="shared" si="1"/>
        <v>277</v>
      </c>
      <c r="S48" s="26">
        <f t="shared" si="2"/>
        <v>1</v>
      </c>
      <c r="T48" s="23">
        <v>16451929</v>
      </c>
      <c r="U48" s="23">
        <f t="shared" si="3"/>
        <v>89811071</v>
      </c>
      <c r="V48" s="19">
        <v>1</v>
      </c>
      <c r="W48" s="23">
        <v>19000000</v>
      </c>
      <c r="X48" s="23">
        <f t="shared" si="4"/>
        <v>106263000</v>
      </c>
      <c r="Y48" s="19">
        <v>96</v>
      </c>
      <c r="Z48" s="27" t="s">
        <v>45</v>
      </c>
      <c r="AA48" s="20" t="s">
        <v>46</v>
      </c>
      <c r="AC48" s="31"/>
      <c r="AD48" s="31"/>
      <c r="AE48" s="31"/>
    </row>
    <row r="49" spans="1:31" x14ac:dyDescent="0.25">
      <c r="B49" s="30">
        <v>2021</v>
      </c>
      <c r="C49" s="18">
        <v>210537</v>
      </c>
      <c r="D49" s="20" t="s">
        <v>42</v>
      </c>
      <c r="E49" s="19">
        <v>860351894</v>
      </c>
      <c r="F49" s="20" t="s">
        <v>163</v>
      </c>
      <c r="G49" s="19">
        <v>1</v>
      </c>
      <c r="H49" s="20" t="s">
        <v>164</v>
      </c>
      <c r="I49" s="30">
        <v>79895375</v>
      </c>
      <c r="J49" s="19" t="s">
        <v>35</v>
      </c>
      <c r="K49" s="19" t="s">
        <v>35</v>
      </c>
      <c r="L49" s="22">
        <v>44804</v>
      </c>
      <c r="M49" s="22">
        <v>44529</v>
      </c>
      <c r="N49" s="22">
        <v>44532</v>
      </c>
      <c r="O49" s="22">
        <v>45291</v>
      </c>
      <c r="P49" s="23">
        <v>910787789</v>
      </c>
      <c r="Q49" s="24">
        <f t="shared" si="0"/>
        <v>275</v>
      </c>
      <c r="R49" s="25">
        <f t="shared" si="1"/>
        <v>759</v>
      </c>
      <c r="S49" s="26">
        <f t="shared" si="2"/>
        <v>0.36231884057971014</v>
      </c>
      <c r="T49" s="23">
        <v>316050000</v>
      </c>
      <c r="U49" s="23">
        <f t="shared" si="3"/>
        <v>594737789</v>
      </c>
      <c r="V49" s="19">
        <v>0</v>
      </c>
      <c r="W49" s="23">
        <v>0</v>
      </c>
      <c r="X49" s="23">
        <f t="shared" si="4"/>
        <v>910787789</v>
      </c>
      <c r="Y49" s="19">
        <v>0</v>
      </c>
      <c r="Z49" s="27" t="s">
        <v>79</v>
      </c>
      <c r="AA49" s="20" t="s">
        <v>165</v>
      </c>
      <c r="AC49" s="31"/>
      <c r="AD49" s="31"/>
      <c r="AE49" s="31"/>
    </row>
    <row r="50" spans="1:31" x14ac:dyDescent="0.25">
      <c r="B50" s="18">
        <v>2021</v>
      </c>
      <c r="C50" s="19">
        <v>210540</v>
      </c>
      <c r="D50" s="20" t="s">
        <v>166</v>
      </c>
      <c r="E50" s="19">
        <v>890319494</v>
      </c>
      <c r="F50" s="20" t="s">
        <v>167</v>
      </c>
      <c r="G50" s="19">
        <v>1</v>
      </c>
      <c r="H50" s="20" t="s">
        <v>168</v>
      </c>
      <c r="I50" s="19">
        <v>79979936</v>
      </c>
      <c r="J50" s="19" t="s">
        <v>35</v>
      </c>
      <c r="K50" s="19" t="s">
        <v>35</v>
      </c>
      <c r="L50" s="22">
        <v>44804</v>
      </c>
      <c r="M50" s="29">
        <v>44525</v>
      </c>
      <c r="N50" s="29">
        <v>44531</v>
      </c>
      <c r="O50" s="29">
        <v>44827</v>
      </c>
      <c r="P50" s="23">
        <v>338549048</v>
      </c>
      <c r="Q50" s="24">
        <f t="shared" si="0"/>
        <v>279</v>
      </c>
      <c r="R50" s="25">
        <f t="shared" si="1"/>
        <v>296</v>
      </c>
      <c r="S50" s="26">
        <f t="shared" si="2"/>
        <v>0.94256756756756754</v>
      </c>
      <c r="T50" s="23">
        <v>236984332</v>
      </c>
      <c r="U50" s="23">
        <f t="shared" si="3"/>
        <v>101564716</v>
      </c>
      <c r="V50" s="19">
        <v>2</v>
      </c>
      <c r="W50" s="23">
        <v>0</v>
      </c>
      <c r="X50" s="23">
        <f t="shared" si="4"/>
        <v>338549048</v>
      </c>
      <c r="Y50" s="19">
        <f>120+37</f>
        <v>157</v>
      </c>
      <c r="Z50" s="27" t="s">
        <v>160</v>
      </c>
      <c r="AA50" s="20" t="s">
        <v>161</v>
      </c>
      <c r="AC50" s="31"/>
      <c r="AD50" s="31"/>
      <c r="AE50" s="31"/>
    </row>
    <row r="51" spans="1:31" x14ac:dyDescent="0.25">
      <c r="B51" s="30">
        <v>2021</v>
      </c>
      <c r="C51" s="18">
        <v>210546</v>
      </c>
      <c r="D51" s="20" t="s">
        <v>169</v>
      </c>
      <c r="E51" s="19">
        <v>901543599</v>
      </c>
      <c r="F51" s="20" t="s">
        <v>170</v>
      </c>
      <c r="G51" s="19">
        <v>2</v>
      </c>
      <c r="H51" s="20" t="s">
        <v>35</v>
      </c>
      <c r="I51" s="30" t="s">
        <v>35</v>
      </c>
      <c r="J51" s="19" t="s">
        <v>171</v>
      </c>
      <c r="K51" s="19">
        <v>900535486</v>
      </c>
      <c r="L51" s="22">
        <v>44804</v>
      </c>
      <c r="M51" s="22">
        <v>44536</v>
      </c>
      <c r="N51" s="22">
        <v>44581</v>
      </c>
      <c r="O51" s="22">
        <v>44824</v>
      </c>
      <c r="P51" s="23">
        <v>2992690966</v>
      </c>
      <c r="Q51" s="24">
        <f t="shared" si="0"/>
        <v>268</v>
      </c>
      <c r="R51" s="25">
        <f t="shared" si="1"/>
        <v>243</v>
      </c>
      <c r="S51" s="26">
        <f t="shared" si="2"/>
        <v>1</v>
      </c>
      <c r="T51" s="23">
        <v>753580664</v>
      </c>
      <c r="U51" s="23">
        <f t="shared" si="3"/>
        <v>2239110302</v>
      </c>
      <c r="V51" s="19">
        <v>0</v>
      </c>
      <c r="W51" s="23">
        <v>0</v>
      </c>
      <c r="X51" s="23">
        <f t="shared" si="4"/>
        <v>2992690966</v>
      </c>
      <c r="Y51" s="19">
        <v>0</v>
      </c>
      <c r="Z51" s="27" t="s">
        <v>45</v>
      </c>
      <c r="AA51" s="20" t="s">
        <v>46</v>
      </c>
      <c r="AC51" s="31"/>
      <c r="AD51" s="31"/>
      <c r="AE51" s="31"/>
    </row>
    <row r="52" spans="1:31" x14ac:dyDescent="0.25">
      <c r="B52" s="30">
        <v>2021</v>
      </c>
      <c r="C52" s="18">
        <v>210548</v>
      </c>
      <c r="D52" s="20" t="s">
        <v>172</v>
      </c>
      <c r="E52" s="19">
        <v>860007590</v>
      </c>
      <c r="F52" s="20" t="s">
        <v>173</v>
      </c>
      <c r="G52" s="19">
        <v>2</v>
      </c>
      <c r="H52" s="20" t="s">
        <v>100</v>
      </c>
      <c r="I52" s="30">
        <v>52329596</v>
      </c>
      <c r="J52" s="19" t="s">
        <v>35</v>
      </c>
      <c r="K52" s="19" t="s">
        <v>35</v>
      </c>
      <c r="L52" s="22">
        <v>44804</v>
      </c>
      <c r="M52" s="22">
        <v>44546</v>
      </c>
      <c r="N52" s="22">
        <v>44561</v>
      </c>
      <c r="O52" s="22">
        <v>44926</v>
      </c>
      <c r="P52" s="23">
        <v>1740000</v>
      </c>
      <c r="Q52" s="24">
        <f t="shared" si="0"/>
        <v>258</v>
      </c>
      <c r="R52" s="25">
        <f t="shared" si="1"/>
        <v>365</v>
      </c>
      <c r="S52" s="26">
        <f t="shared" si="2"/>
        <v>0.70684931506849313</v>
      </c>
      <c r="T52" s="23">
        <v>1740000</v>
      </c>
      <c r="U52" s="23">
        <f t="shared" si="3"/>
        <v>0</v>
      </c>
      <c r="V52" s="19">
        <v>0</v>
      </c>
      <c r="W52" s="23">
        <v>0</v>
      </c>
      <c r="X52" s="23">
        <f t="shared" si="4"/>
        <v>1740000</v>
      </c>
      <c r="Y52" s="19">
        <v>0</v>
      </c>
      <c r="Z52" s="27" t="s">
        <v>101</v>
      </c>
      <c r="AA52" s="20" t="s">
        <v>102</v>
      </c>
      <c r="AC52" s="31"/>
      <c r="AD52" s="31"/>
      <c r="AE52" s="31"/>
    </row>
    <row r="53" spans="1:31" x14ac:dyDescent="0.25">
      <c r="A53" t="s">
        <v>38</v>
      </c>
      <c r="B53" s="18">
        <v>2021</v>
      </c>
      <c r="C53" s="19">
        <v>210550</v>
      </c>
      <c r="D53" s="20" t="s">
        <v>174</v>
      </c>
      <c r="E53" s="19">
        <v>900185196</v>
      </c>
      <c r="F53" s="20" t="s">
        <v>175</v>
      </c>
      <c r="G53" s="19">
        <v>1</v>
      </c>
      <c r="H53" s="20" t="s">
        <v>100</v>
      </c>
      <c r="I53" s="19">
        <v>52329596</v>
      </c>
      <c r="J53" s="19" t="s">
        <v>35</v>
      </c>
      <c r="K53" s="19" t="s">
        <v>35</v>
      </c>
      <c r="L53" s="22">
        <v>44804</v>
      </c>
      <c r="M53" s="29">
        <v>44539</v>
      </c>
      <c r="N53" s="29">
        <v>44550</v>
      </c>
      <c r="O53" s="29">
        <v>44895</v>
      </c>
      <c r="P53" s="23">
        <v>297127540</v>
      </c>
      <c r="Q53" s="24">
        <f t="shared" si="0"/>
        <v>265</v>
      </c>
      <c r="R53" s="25">
        <f t="shared" si="1"/>
        <v>345</v>
      </c>
      <c r="S53" s="26">
        <f t="shared" si="2"/>
        <v>0.76811594202898548</v>
      </c>
      <c r="T53" s="23">
        <v>137210142</v>
      </c>
      <c r="U53" s="23">
        <f t="shared" si="3"/>
        <v>159917398</v>
      </c>
      <c r="V53" s="19">
        <v>1</v>
      </c>
      <c r="W53" s="23">
        <v>0</v>
      </c>
      <c r="X53" s="23">
        <f t="shared" si="4"/>
        <v>297127540</v>
      </c>
      <c r="Y53" s="19">
        <v>220</v>
      </c>
      <c r="Z53" s="27" t="s">
        <v>101</v>
      </c>
      <c r="AA53" s="20" t="s">
        <v>102</v>
      </c>
      <c r="AC53" s="31"/>
      <c r="AD53" s="31"/>
      <c r="AE53" s="31"/>
    </row>
    <row r="54" spans="1:31" x14ac:dyDescent="0.25">
      <c r="A54" t="s">
        <v>38</v>
      </c>
      <c r="B54" s="18">
        <v>2021</v>
      </c>
      <c r="C54" s="19">
        <v>210551</v>
      </c>
      <c r="D54" s="20" t="s">
        <v>176</v>
      </c>
      <c r="E54" s="19">
        <v>800216724</v>
      </c>
      <c r="F54" s="20" t="s">
        <v>177</v>
      </c>
      <c r="G54" s="19">
        <v>1</v>
      </c>
      <c r="H54" s="20" t="s">
        <v>60</v>
      </c>
      <c r="I54" s="19">
        <v>51874480</v>
      </c>
      <c r="J54" s="19" t="s">
        <v>35</v>
      </c>
      <c r="K54" s="19" t="s">
        <v>35</v>
      </c>
      <c r="L54" s="22">
        <v>44804</v>
      </c>
      <c r="M54" s="29">
        <v>44543</v>
      </c>
      <c r="N54" s="29">
        <v>44552</v>
      </c>
      <c r="O54" s="29">
        <v>44764</v>
      </c>
      <c r="P54" s="23">
        <v>38072636</v>
      </c>
      <c r="Q54" s="24">
        <f t="shared" si="0"/>
        <v>261</v>
      </c>
      <c r="R54" s="25">
        <f t="shared" si="1"/>
        <v>212</v>
      </c>
      <c r="S54" s="26">
        <f t="shared" si="2"/>
        <v>1</v>
      </c>
      <c r="T54" s="23">
        <v>37588435</v>
      </c>
      <c r="U54" s="23">
        <f t="shared" si="3"/>
        <v>484201</v>
      </c>
      <c r="V54" s="19">
        <v>1</v>
      </c>
      <c r="W54" s="23">
        <v>0</v>
      </c>
      <c r="X54" s="23">
        <f t="shared" si="4"/>
        <v>38072636</v>
      </c>
      <c r="Y54" s="19">
        <v>30</v>
      </c>
      <c r="Z54" s="27" t="s">
        <v>45</v>
      </c>
      <c r="AA54" s="20" t="s">
        <v>178</v>
      </c>
      <c r="AC54" s="31"/>
      <c r="AD54" s="31"/>
      <c r="AE54" s="31"/>
    </row>
    <row r="55" spans="1:31" x14ac:dyDescent="0.25">
      <c r="A55" t="s">
        <v>38</v>
      </c>
      <c r="B55" s="18">
        <v>2021</v>
      </c>
      <c r="C55" s="19">
        <v>210552</v>
      </c>
      <c r="D55" s="20" t="s">
        <v>42</v>
      </c>
      <c r="E55" s="19">
        <v>900192896</v>
      </c>
      <c r="F55" s="20" t="s">
        <v>179</v>
      </c>
      <c r="G55" s="19">
        <v>1</v>
      </c>
      <c r="H55" s="20" t="s">
        <v>114</v>
      </c>
      <c r="I55" s="19">
        <v>79323228</v>
      </c>
      <c r="J55" s="19" t="s">
        <v>35</v>
      </c>
      <c r="K55" s="19" t="s">
        <v>35</v>
      </c>
      <c r="L55" s="22">
        <v>44804</v>
      </c>
      <c r="M55" s="29">
        <v>44544</v>
      </c>
      <c r="N55" s="29">
        <v>44551</v>
      </c>
      <c r="O55" s="29">
        <v>44686</v>
      </c>
      <c r="P55" s="23">
        <v>30212594</v>
      </c>
      <c r="Q55" s="24">
        <f t="shared" si="0"/>
        <v>260</v>
      </c>
      <c r="R55" s="25">
        <f t="shared" si="1"/>
        <v>135</v>
      </c>
      <c r="S55" s="26">
        <f t="shared" si="2"/>
        <v>1</v>
      </c>
      <c r="T55" s="23">
        <v>30203108</v>
      </c>
      <c r="U55" s="23">
        <f t="shared" si="3"/>
        <v>9486</v>
      </c>
      <c r="V55" s="19">
        <v>1</v>
      </c>
      <c r="W55" s="23">
        <v>0</v>
      </c>
      <c r="X55" s="23">
        <f t="shared" si="4"/>
        <v>30212594</v>
      </c>
      <c r="Y55" s="19">
        <v>45</v>
      </c>
      <c r="Z55" s="27" t="s">
        <v>45</v>
      </c>
      <c r="AA55" s="20" t="s">
        <v>46</v>
      </c>
      <c r="AC55" s="31"/>
      <c r="AD55" s="31"/>
      <c r="AE55" s="31"/>
    </row>
    <row r="56" spans="1:31" x14ac:dyDescent="0.25">
      <c r="B56" s="30">
        <v>2021</v>
      </c>
      <c r="C56" s="18">
        <v>210555</v>
      </c>
      <c r="D56" s="20" t="s">
        <v>42</v>
      </c>
      <c r="E56" s="19">
        <v>860037013</v>
      </c>
      <c r="F56" s="20" t="s">
        <v>180</v>
      </c>
      <c r="G56" s="19">
        <v>1</v>
      </c>
      <c r="H56" s="20" t="s">
        <v>44</v>
      </c>
      <c r="I56" s="30">
        <v>52427296</v>
      </c>
      <c r="J56" s="19" t="s">
        <v>35</v>
      </c>
      <c r="K56" s="19" t="s">
        <v>35</v>
      </c>
      <c r="L56" s="22">
        <v>44804</v>
      </c>
      <c r="M56" s="22">
        <v>44540</v>
      </c>
      <c r="N56" s="22">
        <v>44553</v>
      </c>
      <c r="O56" s="22">
        <v>44957</v>
      </c>
      <c r="P56" s="23">
        <v>7879030</v>
      </c>
      <c r="Q56" s="24">
        <f t="shared" si="0"/>
        <v>264</v>
      </c>
      <c r="R56" s="25">
        <f t="shared" si="1"/>
        <v>404</v>
      </c>
      <c r="S56" s="26">
        <f t="shared" si="2"/>
        <v>0.65346534653465349</v>
      </c>
      <c r="T56" s="23">
        <v>7595548</v>
      </c>
      <c r="U56" s="23">
        <f t="shared" si="3"/>
        <v>283482</v>
      </c>
      <c r="V56" s="19">
        <v>0</v>
      </c>
      <c r="W56" s="23">
        <v>0</v>
      </c>
      <c r="X56" s="23">
        <f t="shared" si="4"/>
        <v>7879030</v>
      </c>
      <c r="Y56" s="19">
        <v>0</v>
      </c>
      <c r="Z56" s="27" t="s">
        <v>45</v>
      </c>
      <c r="AA56" s="20" t="s">
        <v>46</v>
      </c>
      <c r="AC56" s="31"/>
      <c r="AD56" s="31"/>
      <c r="AE56" s="31"/>
    </row>
    <row r="57" spans="1:31" x14ac:dyDescent="0.25">
      <c r="B57" s="30">
        <v>2021</v>
      </c>
      <c r="C57" s="18">
        <v>210562</v>
      </c>
      <c r="D57" s="20" t="s">
        <v>181</v>
      </c>
      <c r="E57" s="19">
        <v>900535486</v>
      </c>
      <c r="F57" s="20" t="s">
        <v>171</v>
      </c>
      <c r="G57" s="19">
        <v>1</v>
      </c>
      <c r="H57" s="20" t="s">
        <v>126</v>
      </c>
      <c r="I57" s="30">
        <v>11310224</v>
      </c>
      <c r="J57" s="19" t="s">
        <v>35</v>
      </c>
      <c r="K57" s="19" t="s">
        <v>35</v>
      </c>
      <c r="L57" s="22">
        <v>44804</v>
      </c>
      <c r="M57" s="22">
        <v>44550</v>
      </c>
      <c r="N57" s="22">
        <v>44580</v>
      </c>
      <c r="O57" s="22">
        <v>44853</v>
      </c>
      <c r="P57" s="23">
        <v>338182152</v>
      </c>
      <c r="Q57" s="24">
        <f t="shared" si="0"/>
        <v>254</v>
      </c>
      <c r="R57" s="25">
        <f t="shared" si="1"/>
        <v>273</v>
      </c>
      <c r="S57" s="26">
        <f t="shared" si="2"/>
        <v>0.93040293040293043</v>
      </c>
      <c r="T57" s="23">
        <v>140878156</v>
      </c>
      <c r="U57" s="23">
        <f t="shared" si="3"/>
        <v>197303996</v>
      </c>
      <c r="V57" s="19">
        <v>0</v>
      </c>
      <c r="W57" s="23">
        <v>0</v>
      </c>
      <c r="X57" s="23">
        <f t="shared" si="4"/>
        <v>338182152</v>
      </c>
      <c r="Y57" s="19">
        <v>0</v>
      </c>
      <c r="Z57" s="27" t="s">
        <v>45</v>
      </c>
      <c r="AA57" s="20" t="s">
        <v>46</v>
      </c>
      <c r="AC57" s="31"/>
      <c r="AD57" s="31"/>
      <c r="AE57" s="31"/>
    </row>
    <row r="58" spans="1:31" x14ac:dyDescent="0.25">
      <c r="B58" s="30">
        <v>2021</v>
      </c>
      <c r="C58" s="18">
        <v>210573</v>
      </c>
      <c r="D58" s="20" t="s">
        <v>182</v>
      </c>
      <c r="E58" s="19">
        <v>830078090</v>
      </c>
      <c r="F58" s="20" t="s">
        <v>183</v>
      </c>
      <c r="G58" s="19">
        <v>1</v>
      </c>
      <c r="H58" s="20" t="s">
        <v>184</v>
      </c>
      <c r="I58" s="30">
        <v>79840835</v>
      </c>
      <c r="J58" s="19" t="s">
        <v>35</v>
      </c>
      <c r="K58" s="19" t="s">
        <v>35</v>
      </c>
      <c r="L58" s="22">
        <v>44804</v>
      </c>
      <c r="M58" s="22">
        <v>44558</v>
      </c>
      <c r="N58" s="22">
        <v>44575</v>
      </c>
      <c r="O58" s="22">
        <v>44894</v>
      </c>
      <c r="P58" s="23">
        <v>204995640</v>
      </c>
      <c r="Q58" s="24">
        <f t="shared" si="0"/>
        <v>246</v>
      </c>
      <c r="R58" s="25">
        <f t="shared" si="1"/>
        <v>319</v>
      </c>
      <c r="S58" s="26">
        <f t="shared" si="2"/>
        <v>0.7711598746081505</v>
      </c>
      <c r="T58" s="23">
        <v>192305434</v>
      </c>
      <c r="U58" s="23">
        <f t="shared" si="3"/>
        <v>115188025</v>
      </c>
      <c r="V58" s="19">
        <v>1</v>
      </c>
      <c r="W58" s="32">
        <v>102497819</v>
      </c>
      <c r="X58" s="23">
        <f t="shared" si="4"/>
        <v>307493459</v>
      </c>
      <c r="Y58" s="19">
        <v>109</v>
      </c>
      <c r="Z58" s="27" t="s">
        <v>36</v>
      </c>
      <c r="AA58" s="20" t="s">
        <v>75</v>
      </c>
      <c r="AC58" s="31"/>
      <c r="AD58" s="31"/>
      <c r="AE58" s="31"/>
    </row>
    <row r="59" spans="1:31" x14ac:dyDescent="0.25">
      <c r="B59" s="18">
        <v>2022</v>
      </c>
      <c r="C59" s="18">
        <v>220001</v>
      </c>
      <c r="D59" s="20" t="s">
        <v>185</v>
      </c>
      <c r="E59" s="19">
        <v>900535486</v>
      </c>
      <c r="F59" s="20" t="s">
        <v>171</v>
      </c>
      <c r="G59" s="19">
        <v>1</v>
      </c>
      <c r="H59" s="20" t="s">
        <v>186</v>
      </c>
      <c r="I59" s="19">
        <v>22515377</v>
      </c>
      <c r="J59" s="19" t="s">
        <v>35</v>
      </c>
      <c r="K59" s="19" t="s">
        <v>35</v>
      </c>
      <c r="L59" s="22">
        <v>44804</v>
      </c>
      <c r="M59" s="29">
        <v>44568</v>
      </c>
      <c r="N59" s="22">
        <v>44573</v>
      </c>
      <c r="O59" s="22">
        <v>44846</v>
      </c>
      <c r="P59" s="23">
        <v>16597098</v>
      </c>
      <c r="Q59" s="24">
        <f t="shared" si="0"/>
        <v>236</v>
      </c>
      <c r="R59" s="25">
        <f t="shared" si="1"/>
        <v>273</v>
      </c>
      <c r="S59" s="26">
        <f t="shared" si="2"/>
        <v>0.86446886446886451</v>
      </c>
      <c r="T59" s="23">
        <v>8544431</v>
      </c>
      <c r="U59" s="23">
        <f t="shared" si="3"/>
        <v>8052667</v>
      </c>
      <c r="V59" s="19">
        <v>0</v>
      </c>
      <c r="W59" s="23">
        <v>0</v>
      </c>
      <c r="X59" s="23">
        <f t="shared" si="4"/>
        <v>16597098</v>
      </c>
      <c r="Y59" s="19">
        <v>0</v>
      </c>
      <c r="Z59" s="27" t="s">
        <v>187</v>
      </c>
      <c r="AA59" s="20" t="s">
        <v>188</v>
      </c>
      <c r="AC59" s="31"/>
      <c r="AD59" s="31"/>
      <c r="AE59" s="31"/>
    </row>
    <row r="60" spans="1:31" x14ac:dyDescent="0.25">
      <c r="B60" s="18">
        <v>2022</v>
      </c>
      <c r="C60" s="18">
        <v>220002</v>
      </c>
      <c r="D60" s="20" t="s">
        <v>185</v>
      </c>
      <c r="E60" s="19">
        <v>900607487</v>
      </c>
      <c r="F60" s="20" t="s">
        <v>189</v>
      </c>
      <c r="G60" s="19">
        <v>1</v>
      </c>
      <c r="H60" s="20" t="s">
        <v>186</v>
      </c>
      <c r="I60" s="19">
        <v>22515377</v>
      </c>
      <c r="J60" s="19" t="s">
        <v>35</v>
      </c>
      <c r="K60" s="19" t="s">
        <v>35</v>
      </c>
      <c r="L60" s="22">
        <v>44804</v>
      </c>
      <c r="M60" s="29">
        <v>44572</v>
      </c>
      <c r="N60" s="22">
        <v>44582</v>
      </c>
      <c r="O60" s="22">
        <v>44855</v>
      </c>
      <c r="P60" s="23">
        <v>16597098</v>
      </c>
      <c r="Q60" s="24">
        <f t="shared" si="0"/>
        <v>232</v>
      </c>
      <c r="R60" s="25">
        <f t="shared" si="1"/>
        <v>273</v>
      </c>
      <c r="S60" s="26">
        <f t="shared" si="2"/>
        <v>0.8498168498168498</v>
      </c>
      <c r="T60" s="23">
        <v>7991195</v>
      </c>
      <c r="U60" s="23">
        <f t="shared" si="3"/>
        <v>8605903</v>
      </c>
      <c r="V60" s="19">
        <v>0</v>
      </c>
      <c r="W60" s="23">
        <v>0</v>
      </c>
      <c r="X60" s="23">
        <f t="shared" si="4"/>
        <v>16597098</v>
      </c>
      <c r="Y60" s="19">
        <v>0</v>
      </c>
      <c r="Z60" s="27" t="s">
        <v>187</v>
      </c>
      <c r="AA60" s="20" t="s">
        <v>188</v>
      </c>
      <c r="AC60" s="31"/>
      <c r="AD60" s="31"/>
      <c r="AE60" s="31"/>
    </row>
    <row r="61" spans="1:31" x14ac:dyDescent="0.25">
      <c r="B61" s="18">
        <v>2022</v>
      </c>
      <c r="C61" s="18">
        <v>220003</v>
      </c>
      <c r="D61" s="20" t="s">
        <v>185</v>
      </c>
      <c r="E61" s="19">
        <v>890900608</v>
      </c>
      <c r="F61" s="20" t="s">
        <v>190</v>
      </c>
      <c r="G61" s="19">
        <v>1</v>
      </c>
      <c r="H61" s="20" t="s">
        <v>186</v>
      </c>
      <c r="I61" s="19">
        <v>22515377</v>
      </c>
      <c r="J61" s="19" t="s">
        <v>35</v>
      </c>
      <c r="K61" s="19" t="s">
        <v>35</v>
      </c>
      <c r="L61" s="22">
        <v>44804</v>
      </c>
      <c r="M61" s="29">
        <v>44572</v>
      </c>
      <c r="N61" s="22">
        <v>44573</v>
      </c>
      <c r="O61" s="22">
        <v>44846</v>
      </c>
      <c r="P61" s="23">
        <v>16597098</v>
      </c>
      <c r="Q61" s="24">
        <f t="shared" si="0"/>
        <v>232</v>
      </c>
      <c r="R61" s="25">
        <f t="shared" si="1"/>
        <v>273</v>
      </c>
      <c r="S61" s="26">
        <f t="shared" si="2"/>
        <v>0.8498168498168498</v>
      </c>
      <c r="T61" s="23">
        <v>8544431</v>
      </c>
      <c r="U61" s="23">
        <f t="shared" si="3"/>
        <v>8052667</v>
      </c>
      <c r="V61" s="19">
        <v>0</v>
      </c>
      <c r="W61" s="23">
        <v>0</v>
      </c>
      <c r="X61" s="23">
        <f t="shared" si="4"/>
        <v>16597098</v>
      </c>
      <c r="Y61" s="19">
        <v>0</v>
      </c>
      <c r="Z61" s="27" t="s">
        <v>187</v>
      </c>
      <c r="AA61" s="20" t="s">
        <v>188</v>
      </c>
      <c r="AC61" s="28"/>
      <c r="AD61" s="28"/>
      <c r="AE61" s="28"/>
    </row>
    <row r="62" spans="1:31" x14ac:dyDescent="0.25">
      <c r="B62" s="18">
        <v>2022</v>
      </c>
      <c r="C62" s="18">
        <v>220004</v>
      </c>
      <c r="D62" s="20" t="s">
        <v>185</v>
      </c>
      <c r="E62" s="19">
        <v>901039123</v>
      </c>
      <c r="F62" s="20" t="s">
        <v>191</v>
      </c>
      <c r="G62" s="19">
        <v>1</v>
      </c>
      <c r="H62" s="20" t="s">
        <v>186</v>
      </c>
      <c r="I62" s="19">
        <v>22515377</v>
      </c>
      <c r="J62" s="19" t="s">
        <v>35</v>
      </c>
      <c r="K62" s="19" t="s">
        <v>35</v>
      </c>
      <c r="L62" s="22">
        <v>44804</v>
      </c>
      <c r="M62" s="29">
        <v>44572</v>
      </c>
      <c r="N62" s="22">
        <v>44574</v>
      </c>
      <c r="O62" s="22">
        <v>44847</v>
      </c>
      <c r="P62" s="23">
        <v>16597098</v>
      </c>
      <c r="Q62" s="24">
        <f t="shared" si="0"/>
        <v>232</v>
      </c>
      <c r="R62" s="25">
        <f t="shared" si="1"/>
        <v>273</v>
      </c>
      <c r="S62" s="26">
        <f t="shared" si="2"/>
        <v>0.8498168498168498</v>
      </c>
      <c r="T62" s="23">
        <v>8482961</v>
      </c>
      <c r="U62" s="23">
        <f t="shared" si="3"/>
        <v>8114137</v>
      </c>
      <c r="V62" s="19">
        <v>0</v>
      </c>
      <c r="W62" s="23">
        <v>0</v>
      </c>
      <c r="X62" s="23">
        <f t="shared" si="4"/>
        <v>16597098</v>
      </c>
      <c r="Y62" s="19">
        <v>0</v>
      </c>
      <c r="Z62" s="27" t="s">
        <v>187</v>
      </c>
      <c r="AA62" s="20" t="s">
        <v>188</v>
      </c>
      <c r="AC62" s="28"/>
      <c r="AD62" s="28"/>
      <c r="AE62" s="28"/>
    </row>
    <row r="63" spans="1:31" x14ac:dyDescent="0.25">
      <c r="B63" s="18">
        <v>2022</v>
      </c>
      <c r="C63" s="18">
        <v>220005</v>
      </c>
      <c r="D63" s="20" t="s">
        <v>185</v>
      </c>
      <c r="E63" s="19">
        <v>830078090</v>
      </c>
      <c r="F63" s="20" t="s">
        <v>183</v>
      </c>
      <c r="G63" s="19">
        <v>1</v>
      </c>
      <c r="H63" s="20" t="s">
        <v>186</v>
      </c>
      <c r="I63" s="19">
        <v>22515377</v>
      </c>
      <c r="J63" s="19" t="s">
        <v>35</v>
      </c>
      <c r="K63" s="19" t="s">
        <v>35</v>
      </c>
      <c r="L63" s="22">
        <v>44804</v>
      </c>
      <c r="M63" s="29">
        <v>44572</v>
      </c>
      <c r="N63" s="22">
        <v>44574</v>
      </c>
      <c r="O63" s="22">
        <v>44847</v>
      </c>
      <c r="P63" s="23">
        <v>16597098</v>
      </c>
      <c r="Q63" s="24">
        <f t="shared" si="0"/>
        <v>232</v>
      </c>
      <c r="R63" s="25">
        <f t="shared" si="1"/>
        <v>273</v>
      </c>
      <c r="S63" s="26">
        <f t="shared" si="2"/>
        <v>0.8498168498168498</v>
      </c>
      <c r="T63" s="23">
        <v>8482961</v>
      </c>
      <c r="U63" s="23">
        <f t="shared" si="3"/>
        <v>8114137</v>
      </c>
      <c r="V63" s="19">
        <v>0</v>
      </c>
      <c r="W63" s="23">
        <v>0</v>
      </c>
      <c r="X63" s="23">
        <f t="shared" si="4"/>
        <v>16597098</v>
      </c>
      <c r="Y63" s="19">
        <v>0</v>
      </c>
      <c r="Z63" s="27" t="s">
        <v>187</v>
      </c>
      <c r="AA63" s="20" t="s">
        <v>188</v>
      </c>
      <c r="AC63" s="31"/>
      <c r="AD63" s="31"/>
      <c r="AE63" s="31"/>
    </row>
    <row r="64" spans="1:31" x14ac:dyDescent="0.25">
      <c r="B64" s="18">
        <v>2022</v>
      </c>
      <c r="C64" s="18">
        <v>220007</v>
      </c>
      <c r="D64" s="20" t="s">
        <v>192</v>
      </c>
      <c r="E64" s="19">
        <v>1015453535</v>
      </c>
      <c r="F64" s="20" t="s">
        <v>193</v>
      </c>
      <c r="G64" s="19">
        <v>1</v>
      </c>
      <c r="H64" s="20" t="s">
        <v>194</v>
      </c>
      <c r="I64" s="19">
        <v>1073687891</v>
      </c>
      <c r="J64" s="19" t="s">
        <v>35</v>
      </c>
      <c r="K64" s="19" t="s">
        <v>35</v>
      </c>
      <c r="L64" s="22">
        <v>44804</v>
      </c>
      <c r="M64" s="29">
        <v>44568</v>
      </c>
      <c r="N64" s="22">
        <v>44574</v>
      </c>
      <c r="O64" s="22">
        <v>44923</v>
      </c>
      <c r="P64" s="23">
        <v>36984000</v>
      </c>
      <c r="Q64" s="24">
        <f t="shared" si="0"/>
        <v>236</v>
      </c>
      <c r="R64" s="25">
        <f t="shared" si="1"/>
        <v>349</v>
      </c>
      <c r="S64" s="26">
        <f t="shared" si="2"/>
        <v>0.67621776504297992</v>
      </c>
      <c r="T64" s="23">
        <v>14793600</v>
      </c>
      <c r="U64" s="23">
        <f t="shared" si="3"/>
        <v>22190400</v>
      </c>
      <c r="V64" s="19">
        <v>0</v>
      </c>
      <c r="W64" s="23">
        <v>0</v>
      </c>
      <c r="X64" s="23">
        <f t="shared" si="4"/>
        <v>36984000</v>
      </c>
      <c r="Y64" s="19">
        <v>0</v>
      </c>
      <c r="Z64" s="27" t="s">
        <v>141</v>
      </c>
      <c r="AA64" s="20" t="s">
        <v>142</v>
      </c>
      <c r="AC64" s="31"/>
      <c r="AD64" s="31"/>
      <c r="AE64" s="31"/>
    </row>
    <row r="65" spans="1:31" x14ac:dyDescent="0.25">
      <c r="A65" t="s">
        <v>38</v>
      </c>
      <c r="B65" s="18">
        <v>2022</v>
      </c>
      <c r="C65" s="19">
        <v>220008</v>
      </c>
      <c r="D65" s="20" t="s">
        <v>32</v>
      </c>
      <c r="E65" s="19">
        <v>53002247</v>
      </c>
      <c r="F65" s="20" t="s">
        <v>195</v>
      </c>
      <c r="G65" s="19">
        <v>1</v>
      </c>
      <c r="H65" s="20" t="s">
        <v>34</v>
      </c>
      <c r="I65" s="19">
        <v>79856335</v>
      </c>
      <c r="J65" s="19" t="s">
        <v>35</v>
      </c>
      <c r="K65" s="19" t="s">
        <v>35</v>
      </c>
      <c r="L65" s="22">
        <v>44804</v>
      </c>
      <c r="M65" s="29">
        <v>44572</v>
      </c>
      <c r="N65" s="29">
        <v>44572</v>
      </c>
      <c r="O65" s="29">
        <v>44747</v>
      </c>
      <c r="P65" s="23">
        <v>53963200</v>
      </c>
      <c r="Q65" s="24">
        <f t="shared" si="0"/>
        <v>232</v>
      </c>
      <c r="R65" s="25">
        <f t="shared" si="1"/>
        <v>175</v>
      </c>
      <c r="S65" s="26">
        <f t="shared" si="2"/>
        <v>1</v>
      </c>
      <c r="T65" s="23">
        <v>53963200</v>
      </c>
      <c r="U65" s="23">
        <f t="shared" si="3"/>
        <v>0</v>
      </c>
      <c r="V65" s="19">
        <v>0</v>
      </c>
      <c r="W65" s="23">
        <v>0</v>
      </c>
      <c r="X65" s="23">
        <f t="shared" si="4"/>
        <v>53963200</v>
      </c>
      <c r="Y65" s="19">
        <v>0</v>
      </c>
      <c r="Z65" s="27" t="s">
        <v>36</v>
      </c>
      <c r="AA65" s="20" t="s">
        <v>37</v>
      </c>
      <c r="AC65" s="31"/>
      <c r="AD65" s="31"/>
      <c r="AE65" s="31"/>
    </row>
    <row r="66" spans="1:31" x14ac:dyDescent="0.25">
      <c r="B66" s="18">
        <v>2022</v>
      </c>
      <c r="C66" s="18">
        <v>220010</v>
      </c>
      <c r="D66" s="20" t="s">
        <v>196</v>
      </c>
      <c r="E66" s="19">
        <v>52116458</v>
      </c>
      <c r="F66" s="20" t="s">
        <v>197</v>
      </c>
      <c r="G66" s="19">
        <v>1</v>
      </c>
      <c r="H66" s="20" t="s">
        <v>198</v>
      </c>
      <c r="I66" s="19">
        <v>80095916</v>
      </c>
      <c r="J66" s="19" t="s">
        <v>35</v>
      </c>
      <c r="K66" s="19" t="s">
        <v>35</v>
      </c>
      <c r="L66" s="22">
        <v>44804</v>
      </c>
      <c r="M66" s="29">
        <v>44573</v>
      </c>
      <c r="N66" s="22">
        <v>44580</v>
      </c>
      <c r="O66" s="22">
        <v>44899</v>
      </c>
      <c r="P66" s="23">
        <v>82414500</v>
      </c>
      <c r="Q66" s="24">
        <f t="shared" si="0"/>
        <v>231</v>
      </c>
      <c r="R66" s="25">
        <f t="shared" si="1"/>
        <v>319</v>
      </c>
      <c r="S66" s="26">
        <f t="shared" si="2"/>
        <v>0.72413793103448276</v>
      </c>
      <c r="T66" s="23">
        <v>26686600</v>
      </c>
      <c r="U66" s="23">
        <f t="shared" si="3"/>
        <v>55727900</v>
      </c>
      <c r="V66" s="19">
        <v>0</v>
      </c>
      <c r="W66" s="23">
        <v>0</v>
      </c>
      <c r="X66" s="23">
        <f t="shared" si="4"/>
        <v>82414500</v>
      </c>
      <c r="Y66" s="19">
        <v>0</v>
      </c>
      <c r="Z66" s="27" t="s">
        <v>199</v>
      </c>
      <c r="AA66" s="20" t="s">
        <v>200</v>
      </c>
      <c r="AC66" s="31"/>
      <c r="AD66" s="31"/>
      <c r="AE66" s="31"/>
    </row>
    <row r="67" spans="1:31" x14ac:dyDescent="0.25">
      <c r="B67" s="18">
        <v>2022</v>
      </c>
      <c r="C67" s="18">
        <v>220012</v>
      </c>
      <c r="D67" s="20" t="s">
        <v>201</v>
      </c>
      <c r="E67" s="19">
        <v>33676280</v>
      </c>
      <c r="F67" s="20" t="s">
        <v>202</v>
      </c>
      <c r="G67" s="19">
        <v>1</v>
      </c>
      <c r="H67" s="20" t="s">
        <v>203</v>
      </c>
      <c r="I67" s="19">
        <v>93346224</v>
      </c>
      <c r="J67" s="19" t="s">
        <v>35</v>
      </c>
      <c r="K67" s="19" t="s">
        <v>35</v>
      </c>
      <c r="L67" s="22">
        <v>44804</v>
      </c>
      <c r="M67" s="29">
        <v>44572</v>
      </c>
      <c r="N67" s="22">
        <v>44579</v>
      </c>
      <c r="O67" s="22">
        <v>44852</v>
      </c>
      <c r="P67" s="23">
        <v>60705000</v>
      </c>
      <c r="Q67" s="24">
        <f t="shared" si="0"/>
        <v>232</v>
      </c>
      <c r="R67" s="25">
        <f t="shared" si="1"/>
        <v>273</v>
      </c>
      <c r="S67" s="26">
        <f t="shared" si="2"/>
        <v>0.8498168498168498</v>
      </c>
      <c r="T67" s="23">
        <v>23157833</v>
      </c>
      <c r="U67" s="23">
        <f t="shared" si="3"/>
        <v>37547167</v>
      </c>
      <c r="V67" s="19">
        <v>0</v>
      </c>
      <c r="W67" s="23">
        <v>0</v>
      </c>
      <c r="X67" s="23">
        <f t="shared" si="4"/>
        <v>60705000</v>
      </c>
      <c r="Y67" s="19">
        <v>0</v>
      </c>
      <c r="Z67" s="27" t="s">
        <v>199</v>
      </c>
      <c r="AA67" s="20" t="s">
        <v>204</v>
      </c>
      <c r="AC67" s="31"/>
      <c r="AD67" s="31"/>
      <c r="AE67" s="31"/>
    </row>
    <row r="68" spans="1:31" x14ac:dyDescent="0.25">
      <c r="B68" s="18">
        <v>2022</v>
      </c>
      <c r="C68" s="18">
        <v>220013</v>
      </c>
      <c r="D68" s="20" t="s">
        <v>205</v>
      </c>
      <c r="E68" s="19">
        <v>1024530851</v>
      </c>
      <c r="F68" s="20" t="s">
        <v>206</v>
      </c>
      <c r="G68" s="19">
        <v>1</v>
      </c>
      <c r="H68" s="20" t="s">
        <v>203</v>
      </c>
      <c r="I68" s="19">
        <v>93346224</v>
      </c>
      <c r="J68" s="19" t="s">
        <v>35</v>
      </c>
      <c r="K68" s="19" t="s">
        <v>35</v>
      </c>
      <c r="L68" s="22">
        <v>44804</v>
      </c>
      <c r="M68" s="29">
        <v>44572</v>
      </c>
      <c r="N68" s="22">
        <v>44578</v>
      </c>
      <c r="O68" s="22">
        <v>44851</v>
      </c>
      <c r="P68" s="23">
        <v>60705000</v>
      </c>
      <c r="Q68" s="24">
        <f t="shared" si="0"/>
        <v>232</v>
      </c>
      <c r="R68" s="25">
        <f t="shared" si="1"/>
        <v>273</v>
      </c>
      <c r="S68" s="26">
        <f t="shared" si="2"/>
        <v>0.8498168498168498</v>
      </c>
      <c r="T68" s="23">
        <v>23382667</v>
      </c>
      <c r="U68" s="23">
        <f t="shared" si="3"/>
        <v>37322333</v>
      </c>
      <c r="V68" s="19">
        <v>0</v>
      </c>
      <c r="W68" s="23">
        <v>0</v>
      </c>
      <c r="X68" s="23">
        <f t="shared" si="4"/>
        <v>60705000</v>
      </c>
      <c r="Y68" s="19">
        <v>0</v>
      </c>
      <c r="Z68" s="27" t="s">
        <v>199</v>
      </c>
      <c r="AA68" s="20" t="s">
        <v>204</v>
      </c>
      <c r="AC68" s="31"/>
      <c r="AD68" s="31"/>
      <c r="AE68" s="31"/>
    </row>
    <row r="69" spans="1:31" x14ac:dyDescent="0.25">
      <c r="B69" s="18">
        <v>2022</v>
      </c>
      <c r="C69" s="18">
        <v>220014</v>
      </c>
      <c r="D69" s="20" t="s">
        <v>207</v>
      </c>
      <c r="E69" s="19">
        <v>1032456288</v>
      </c>
      <c r="F69" s="20" t="s">
        <v>208</v>
      </c>
      <c r="G69" s="19">
        <v>1</v>
      </c>
      <c r="H69" s="20" t="s">
        <v>203</v>
      </c>
      <c r="I69" s="19">
        <v>93346224</v>
      </c>
      <c r="J69" s="19" t="s">
        <v>35</v>
      </c>
      <c r="K69" s="19" t="s">
        <v>35</v>
      </c>
      <c r="L69" s="22">
        <v>44804</v>
      </c>
      <c r="M69" s="29">
        <v>44572</v>
      </c>
      <c r="N69" s="22">
        <v>44578</v>
      </c>
      <c r="O69" s="22">
        <v>44851</v>
      </c>
      <c r="P69" s="23">
        <v>60705000</v>
      </c>
      <c r="Q69" s="24">
        <f t="shared" si="0"/>
        <v>232</v>
      </c>
      <c r="R69" s="25">
        <f t="shared" si="1"/>
        <v>273</v>
      </c>
      <c r="S69" s="26">
        <f t="shared" si="2"/>
        <v>0.8498168498168498</v>
      </c>
      <c r="T69" s="23">
        <v>23382667</v>
      </c>
      <c r="U69" s="23">
        <f t="shared" si="3"/>
        <v>37322333</v>
      </c>
      <c r="V69" s="19">
        <v>0</v>
      </c>
      <c r="W69" s="23">
        <v>0</v>
      </c>
      <c r="X69" s="23">
        <f t="shared" si="4"/>
        <v>60705000</v>
      </c>
      <c r="Y69" s="19">
        <v>0</v>
      </c>
      <c r="Z69" s="27" t="s">
        <v>199</v>
      </c>
      <c r="AA69" s="20" t="s">
        <v>204</v>
      </c>
      <c r="AC69" s="31"/>
      <c r="AD69" s="31"/>
      <c r="AE69" s="31"/>
    </row>
    <row r="70" spans="1:31" x14ac:dyDescent="0.25">
      <c r="B70" s="18">
        <v>2022</v>
      </c>
      <c r="C70" s="18">
        <v>220015</v>
      </c>
      <c r="D70" s="20" t="s">
        <v>209</v>
      </c>
      <c r="E70" s="19">
        <v>1032451525</v>
      </c>
      <c r="F70" s="20" t="s">
        <v>210</v>
      </c>
      <c r="G70" s="19">
        <v>1</v>
      </c>
      <c r="H70" s="20" t="s">
        <v>211</v>
      </c>
      <c r="I70" s="19">
        <v>1070918829</v>
      </c>
      <c r="J70" s="19" t="s">
        <v>35</v>
      </c>
      <c r="K70" s="19" t="s">
        <v>35</v>
      </c>
      <c r="L70" s="22">
        <v>44804</v>
      </c>
      <c r="M70" s="29">
        <v>44572</v>
      </c>
      <c r="N70" s="22">
        <v>44574</v>
      </c>
      <c r="O70" s="22">
        <v>44908</v>
      </c>
      <c r="P70" s="23">
        <v>80168000</v>
      </c>
      <c r="Q70" s="24">
        <f t="shared" si="0"/>
        <v>232</v>
      </c>
      <c r="R70" s="25">
        <f t="shared" si="1"/>
        <v>334</v>
      </c>
      <c r="S70" s="26">
        <f t="shared" si="2"/>
        <v>0.69461077844311381</v>
      </c>
      <c r="T70" s="23">
        <v>33524800</v>
      </c>
      <c r="U70" s="23">
        <f t="shared" si="3"/>
        <v>46643200</v>
      </c>
      <c r="V70" s="19">
        <v>0</v>
      </c>
      <c r="W70" s="23">
        <v>0</v>
      </c>
      <c r="X70" s="23">
        <f t="shared" si="4"/>
        <v>80168000</v>
      </c>
      <c r="Y70" s="19">
        <v>0</v>
      </c>
      <c r="Z70" s="27" t="s">
        <v>85</v>
      </c>
      <c r="AA70" s="20" t="s">
        <v>212</v>
      </c>
      <c r="AC70" s="31"/>
      <c r="AD70" s="31"/>
      <c r="AE70" s="31"/>
    </row>
    <row r="71" spans="1:31" x14ac:dyDescent="0.25">
      <c r="B71" s="18">
        <v>2022</v>
      </c>
      <c r="C71" s="18">
        <v>220016</v>
      </c>
      <c r="D71" s="20" t="s">
        <v>213</v>
      </c>
      <c r="E71" s="19">
        <v>1013617873</v>
      </c>
      <c r="F71" s="20" t="s">
        <v>214</v>
      </c>
      <c r="G71" s="30">
        <v>1</v>
      </c>
      <c r="H71" s="20" t="s">
        <v>198</v>
      </c>
      <c r="I71" s="19">
        <v>80095916</v>
      </c>
      <c r="J71" s="19" t="s">
        <v>35</v>
      </c>
      <c r="K71" s="19" t="s">
        <v>35</v>
      </c>
      <c r="L71" s="22">
        <v>44804</v>
      </c>
      <c r="M71" s="29">
        <v>44574</v>
      </c>
      <c r="N71" s="22">
        <v>44580</v>
      </c>
      <c r="O71" s="22">
        <v>44884</v>
      </c>
      <c r="P71" s="23">
        <v>78490000</v>
      </c>
      <c r="Q71" s="24">
        <f t="shared" si="0"/>
        <v>230</v>
      </c>
      <c r="R71" s="25">
        <f t="shared" si="1"/>
        <v>304</v>
      </c>
      <c r="S71" s="26">
        <f t="shared" si="2"/>
        <v>0.75657894736842102</v>
      </c>
      <c r="T71" s="23">
        <v>26686600</v>
      </c>
      <c r="U71" s="23">
        <f t="shared" si="3"/>
        <v>51803400</v>
      </c>
      <c r="V71" s="19">
        <v>0</v>
      </c>
      <c r="W71" s="23">
        <v>0</v>
      </c>
      <c r="X71" s="23">
        <f t="shared" si="4"/>
        <v>78490000</v>
      </c>
      <c r="Y71" s="19">
        <v>0</v>
      </c>
      <c r="Z71" s="27" t="s">
        <v>199</v>
      </c>
      <c r="AA71" s="20" t="s">
        <v>200</v>
      </c>
      <c r="AC71" s="31"/>
      <c r="AD71" s="31"/>
      <c r="AE71" s="31"/>
    </row>
    <row r="72" spans="1:31" x14ac:dyDescent="0.25">
      <c r="B72" s="18">
        <v>2022</v>
      </c>
      <c r="C72" s="19">
        <v>220017</v>
      </c>
      <c r="D72" s="20" t="s">
        <v>215</v>
      </c>
      <c r="E72" s="19">
        <v>1129574451</v>
      </c>
      <c r="F72" s="20" t="s">
        <v>216</v>
      </c>
      <c r="G72" s="19">
        <v>1</v>
      </c>
      <c r="H72" s="20" t="s">
        <v>217</v>
      </c>
      <c r="I72" s="19">
        <v>88276505</v>
      </c>
      <c r="J72" s="19" t="s">
        <v>35</v>
      </c>
      <c r="K72" s="19" t="s">
        <v>35</v>
      </c>
      <c r="L72" s="22">
        <v>44804</v>
      </c>
      <c r="M72" s="29">
        <v>44572</v>
      </c>
      <c r="N72" s="29">
        <v>44578</v>
      </c>
      <c r="O72" s="29">
        <v>44850</v>
      </c>
      <c r="P72" s="23">
        <v>23574000</v>
      </c>
      <c r="Q72" s="24">
        <f t="shared" ref="Q72:Q135" si="5">$L$8-M72</f>
        <v>232</v>
      </c>
      <c r="R72" s="25">
        <f t="shared" ref="R72:R135" si="6">_xlfn.DAYS(O72,N72)</f>
        <v>272</v>
      </c>
      <c r="S72" s="26">
        <f t="shared" ref="S72:S135" si="7">IF(+Q72/R72&gt;1,100%,Q72/R72)</f>
        <v>0.8529411764705882</v>
      </c>
      <c r="T72" s="23">
        <v>23574000</v>
      </c>
      <c r="U72" s="23">
        <f t="shared" ref="U72:U135" si="8">+X72-T72</f>
        <v>11787000</v>
      </c>
      <c r="V72" s="19">
        <v>1</v>
      </c>
      <c r="W72" s="23">
        <v>11787000</v>
      </c>
      <c r="X72" s="23">
        <f t="shared" si="4"/>
        <v>35361000</v>
      </c>
      <c r="Y72" s="19">
        <v>90</v>
      </c>
      <c r="Z72" s="27" t="s">
        <v>218</v>
      </c>
      <c r="AA72" s="20" t="s">
        <v>219</v>
      </c>
      <c r="AC72" s="28"/>
      <c r="AD72" s="28"/>
      <c r="AE72" s="28"/>
    </row>
    <row r="73" spans="1:31" x14ac:dyDescent="0.25">
      <c r="A73" t="s">
        <v>38</v>
      </c>
      <c r="B73" s="18">
        <v>2022</v>
      </c>
      <c r="C73" s="19">
        <v>220018</v>
      </c>
      <c r="D73" s="20" t="s">
        <v>215</v>
      </c>
      <c r="E73" s="19">
        <v>1120566444</v>
      </c>
      <c r="F73" s="20" t="s">
        <v>220</v>
      </c>
      <c r="G73" s="19">
        <v>1</v>
      </c>
      <c r="H73" s="20" t="s">
        <v>217</v>
      </c>
      <c r="I73" s="19">
        <v>88276505</v>
      </c>
      <c r="J73" s="19" t="s">
        <v>35</v>
      </c>
      <c r="K73" s="19" t="s">
        <v>35</v>
      </c>
      <c r="L73" s="22">
        <v>44804</v>
      </c>
      <c r="M73" s="29">
        <v>44572</v>
      </c>
      <c r="N73" s="29">
        <v>44574</v>
      </c>
      <c r="O73" s="29">
        <v>44846</v>
      </c>
      <c r="P73" s="23">
        <v>23574000</v>
      </c>
      <c r="Q73" s="24">
        <f t="shared" si="5"/>
        <v>232</v>
      </c>
      <c r="R73" s="25">
        <f t="shared" si="6"/>
        <v>272</v>
      </c>
      <c r="S73" s="26">
        <f t="shared" si="7"/>
        <v>0.8529411764705882</v>
      </c>
      <c r="T73" s="23">
        <v>23574000</v>
      </c>
      <c r="U73" s="23">
        <f t="shared" si="8"/>
        <v>11787000</v>
      </c>
      <c r="V73" s="19">
        <v>1</v>
      </c>
      <c r="W73" s="23">
        <v>11787000</v>
      </c>
      <c r="X73" s="23">
        <f t="shared" si="4"/>
        <v>35361000</v>
      </c>
      <c r="Y73" s="19">
        <v>90</v>
      </c>
      <c r="Z73" s="27" t="s">
        <v>218</v>
      </c>
      <c r="AA73" s="20" t="s">
        <v>219</v>
      </c>
      <c r="AC73" s="31"/>
      <c r="AD73" s="31"/>
      <c r="AE73" s="31"/>
    </row>
    <row r="74" spans="1:31" x14ac:dyDescent="0.25">
      <c r="B74" s="18">
        <v>2022</v>
      </c>
      <c r="C74" s="18">
        <v>220019</v>
      </c>
      <c r="D74" s="20" t="s">
        <v>221</v>
      </c>
      <c r="E74" s="19">
        <v>1030535724</v>
      </c>
      <c r="F74" s="20" t="s">
        <v>222</v>
      </c>
      <c r="G74" s="19">
        <v>1</v>
      </c>
      <c r="H74" s="20" t="s">
        <v>223</v>
      </c>
      <c r="I74" s="19">
        <v>51780474</v>
      </c>
      <c r="J74" s="19" t="s">
        <v>35</v>
      </c>
      <c r="K74" s="19" t="s">
        <v>35</v>
      </c>
      <c r="L74" s="22">
        <v>44804</v>
      </c>
      <c r="M74" s="29">
        <v>44572</v>
      </c>
      <c r="N74" s="22">
        <v>44575</v>
      </c>
      <c r="O74" s="22">
        <v>44848</v>
      </c>
      <c r="P74" s="23">
        <v>68076000</v>
      </c>
      <c r="Q74" s="24">
        <f t="shared" si="5"/>
        <v>232</v>
      </c>
      <c r="R74" s="25">
        <f t="shared" si="6"/>
        <v>273</v>
      </c>
      <c r="S74" s="26">
        <f t="shared" si="7"/>
        <v>0.8498168498168498</v>
      </c>
      <c r="T74" s="23">
        <v>26978266</v>
      </c>
      <c r="U74" s="23">
        <f t="shared" si="8"/>
        <v>41097734</v>
      </c>
      <c r="V74" s="19">
        <v>0</v>
      </c>
      <c r="W74" s="23">
        <v>0</v>
      </c>
      <c r="X74" s="23">
        <f t="shared" ref="X74:X137" si="9">+P74+W74</f>
        <v>68076000</v>
      </c>
      <c r="Y74" s="19">
        <v>0</v>
      </c>
      <c r="Z74" s="27" t="s">
        <v>79</v>
      </c>
      <c r="AA74" s="20" t="s">
        <v>80</v>
      </c>
      <c r="AC74" s="31"/>
      <c r="AD74" s="31"/>
      <c r="AE74" s="31"/>
    </row>
    <row r="75" spans="1:31" x14ac:dyDescent="0.25">
      <c r="B75" s="18">
        <v>2022</v>
      </c>
      <c r="C75" s="18">
        <v>220020</v>
      </c>
      <c r="D75" s="20" t="s">
        <v>224</v>
      </c>
      <c r="E75" s="19">
        <v>79757333</v>
      </c>
      <c r="F75" s="20" t="s">
        <v>225</v>
      </c>
      <c r="G75" s="19">
        <v>1</v>
      </c>
      <c r="H75" s="20" t="s">
        <v>100</v>
      </c>
      <c r="I75" s="19">
        <v>52329596</v>
      </c>
      <c r="J75" s="19" t="s">
        <v>35</v>
      </c>
      <c r="K75" s="19" t="s">
        <v>35</v>
      </c>
      <c r="L75" s="22">
        <v>44804</v>
      </c>
      <c r="M75" s="29">
        <v>44573</v>
      </c>
      <c r="N75" s="22">
        <v>44579</v>
      </c>
      <c r="O75" s="22">
        <v>44852</v>
      </c>
      <c r="P75" s="23">
        <v>52335000</v>
      </c>
      <c r="Q75" s="24">
        <f t="shared" si="5"/>
        <v>231</v>
      </c>
      <c r="R75" s="25">
        <f t="shared" si="6"/>
        <v>273</v>
      </c>
      <c r="S75" s="26">
        <f t="shared" si="7"/>
        <v>0.84615384615384615</v>
      </c>
      <c r="T75" s="23">
        <v>25779833</v>
      </c>
      <c r="U75" s="23">
        <f t="shared" si="8"/>
        <v>26555167</v>
      </c>
      <c r="V75" s="19">
        <v>0</v>
      </c>
      <c r="W75" s="23">
        <v>0</v>
      </c>
      <c r="X75" s="23">
        <f t="shared" si="9"/>
        <v>52335000</v>
      </c>
      <c r="Y75" s="19">
        <v>0</v>
      </c>
      <c r="Z75" s="27" t="s">
        <v>101</v>
      </c>
      <c r="AA75" s="20" t="s">
        <v>102</v>
      </c>
      <c r="AC75" s="31"/>
      <c r="AD75" s="31"/>
      <c r="AE75" s="31"/>
    </row>
    <row r="76" spans="1:31" x14ac:dyDescent="0.25">
      <c r="B76" s="18">
        <v>2022</v>
      </c>
      <c r="C76" s="18">
        <v>220021</v>
      </c>
      <c r="D76" s="20" t="s">
        <v>215</v>
      </c>
      <c r="E76" s="19">
        <v>1014257850</v>
      </c>
      <c r="F76" s="20" t="s">
        <v>226</v>
      </c>
      <c r="G76" s="19">
        <v>1</v>
      </c>
      <c r="H76" s="20" t="s">
        <v>217</v>
      </c>
      <c r="I76" s="19">
        <v>88276505</v>
      </c>
      <c r="J76" s="19" t="s">
        <v>35</v>
      </c>
      <c r="K76" s="19" t="s">
        <v>35</v>
      </c>
      <c r="L76" s="22">
        <v>44804</v>
      </c>
      <c r="M76" s="29">
        <v>44572</v>
      </c>
      <c r="N76" s="22">
        <v>44580</v>
      </c>
      <c r="O76" s="22">
        <v>44822</v>
      </c>
      <c r="P76" s="23">
        <v>25080000</v>
      </c>
      <c r="Q76" s="24">
        <f t="shared" si="5"/>
        <v>232</v>
      </c>
      <c r="R76" s="25">
        <f t="shared" si="6"/>
        <v>242</v>
      </c>
      <c r="S76" s="26">
        <f t="shared" si="7"/>
        <v>0.95867768595041325</v>
      </c>
      <c r="T76" s="23">
        <v>10659000</v>
      </c>
      <c r="U76" s="23">
        <f t="shared" si="8"/>
        <v>14421000</v>
      </c>
      <c r="V76" s="19">
        <v>0</v>
      </c>
      <c r="W76" s="23">
        <v>0</v>
      </c>
      <c r="X76" s="23">
        <f t="shared" si="9"/>
        <v>25080000</v>
      </c>
      <c r="Y76" s="19">
        <v>0</v>
      </c>
      <c r="Z76" s="27" t="s">
        <v>218</v>
      </c>
      <c r="AA76" s="20" t="s">
        <v>219</v>
      </c>
      <c r="AC76" s="31"/>
      <c r="AD76" s="31"/>
      <c r="AE76" s="31"/>
    </row>
    <row r="77" spans="1:31" x14ac:dyDescent="0.25">
      <c r="B77" s="18">
        <v>2022</v>
      </c>
      <c r="C77" s="18">
        <v>220022</v>
      </c>
      <c r="D77" s="20" t="s">
        <v>227</v>
      </c>
      <c r="E77" s="19">
        <v>79558151</v>
      </c>
      <c r="F77" s="20" t="s">
        <v>228</v>
      </c>
      <c r="G77" s="19">
        <v>1</v>
      </c>
      <c r="H77" s="20" t="s">
        <v>223</v>
      </c>
      <c r="I77" s="19">
        <v>51780474</v>
      </c>
      <c r="J77" s="19" t="s">
        <v>35</v>
      </c>
      <c r="K77" s="19" t="s">
        <v>35</v>
      </c>
      <c r="L77" s="22">
        <v>44804</v>
      </c>
      <c r="M77" s="29">
        <v>44572</v>
      </c>
      <c r="N77" s="22">
        <v>44574</v>
      </c>
      <c r="O77" s="22">
        <v>44847</v>
      </c>
      <c r="P77" s="23">
        <v>83736000</v>
      </c>
      <c r="Q77" s="24">
        <f t="shared" si="5"/>
        <v>232</v>
      </c>
      <c r="R77" s="25">
        <f t="shared" si="6"/>
        <v>273</v>
      </c>
      <c r="S77" s="26">
        <f t="shared" si="7"/>
        <v>0.8498168498168498</v>
      </c>
      <c r="T77" s="23">
        <v>33494400</v>
      </c>
      <c r="U77" s="23">
        <f t="shared" si="8"/>
        <v>50241600</v>
      </c>
      <c r="V77" s="19">
        <v>0</v>
      </c>
      <c r="W77" s="23">
        <v>0</v>
      </c>
      <c r="X77" s="23">
        <f t="shared" si="9"/>
        <v>83736000</v>
      </c>
      <c r="Y77" s="19">
        <v>0</v>
      </c>
      <c r="Z77" s="27" t="s">
        <v>79</v>
      </c>
      <c r="AA77" s="20" t="s">
        <v>80</v>
      </c>
      <c r="AC77" s="31"/>
      <c r="AD77" s="31"/>
      <c r="AE77" s="31"/>
    </row>
    <row r="78" spans="1:31" x14ac:dyDescent="0.25">
      <c r="B78" s="18">
        <v>2022</v>
      </c>
      <c r="C78" s="18">
        <v>220023</v>
      </c>
      <c r="D78" s="20" t="s">
        <v>229</v>
      </c>
      <c r="E78" s="19">
        <v>1013671287</v>
      </c>
      <c r="F78" s="20" t="s">
        <v>230</v>
      </c>
      <c r="G78" s="19">
        <v>1</v>
      </c>
      <c r="H78" s="20" t="s">
        <v>231</v>
      </c>
      <c r="I78" s="19">
        <v>1032359065</v>
      </c>
      <c r="J78" s="19" t="s">
        <v>35</v>
      </c>
      <c r="K78" s="19" t="s">
        <v>35</v>
      </c>
      <c r="L78" s="22">
        <v>44804</v>
      </c>
      <c r="M78" s="29">
        <v>44574</v>
      </c>
      <c r="N78" s="22">
        <v>44586</v>
      </c>
      <c r="O78" s="22">
        <v>44920</v>
      </c>
      <c r="P78" s="23">
        <v>47762000</v>
      </c>
      <c r="Q78" s="24">
        <f t="shared" si="5"/>
        <v>230</v>
      </c>
      <c r="R78" s="25">
        <f t="shared" si="6"/>
        <v>334</v>
      </c>
      <c r="S78" s="26">
        <f t="shared" si="7"/>
        <v>0.68862275449101795</v>
      </c>
      <c r="T78" s="23">
        <v>13894400</v>
      </c>
      <c r="U78" s="23">
        <f t="shared" si="8"/>
        <v>33867600</v>
      </c>
      <c r="V78" s="19">
        <v>0</v>
      </c>
      <c r="W78" s="23">
        <v>0</v>
      </c>
      <c r="X78" s="23">
        <f t="shared" si="9"/>
        <v>47762000</v>
      </c>
      <c r="Y78" s="19">
        <v>0</v>
      </c>
      <c r="Z78" s="27" t="s">
        <v>70</v>
      </c>
      <c r="AA78" s="20" t="s">
        <v>232</v>
      </c>
      <c r="AC78" s="31"/>
      <c r="AD78" s="31"/>
      <c r="AE78" s="31"/>
    </row>
    <row r="79" spans="1:31" x14ac:dyDescent="0.25">
      <c r="B79" s="18">
        <v>2022</v>
      </c>
      <c r="C79" s="18">
        <v>220024</v>
      </c>
      <c r="D79" s="20" t="s">
        <v>233</v>
      </c>
      <c r="E79" s="19">
        <v>79959604</v>
      </c>
      <c r="F79" s="20" t="s">
        <v>234</v>
      </c>
      <c r="G79" s="19">
        <v>1</v>
      </c>
      <c r="H79" s="20" t="s">
        <v>223</v>
      </c>
      <c r="I79" s="19">
        <v>51780474</v>
      </c>
      <c r="J79" s="19" t="s">
        <v>35</v>
      </c>
      <c r="K79" s="19" t="s">
        <v>35</v>
      </c>
      <c r="L79" s="22">
        <v>44804</v>
      </c>
      <c r="M79" s="29">
        <v>44572</v>
      </c>
      <c r="N79" s="22">
        <v>44574</v>
      </c>
      <c r="O79" s="22">
        <v>44847</v>
      </c>
      <c r="P79" s="23">
        <v>75357000</v>
      </c>
      <c r="Q79" s="24">
        <f t="shared" si="5"/>
        <v>232</v>
      </c>
      <c r="R79" s="25">
        <f t="shared" si="6"/>
        <v>273</v>
      </c>
      <c r="S79" s="26">
        <f t="shared" si="7"/>
        <v>0.8498168498168498</v>
      </c>
      <c r="T79" s="23">
        <v>30142800</v>
      </c>
      <c r="U79" s="23">
        <f t="shared" si="8"/>
        <v>45214200</v>
      </c>
      <c r="V79" s="19">
        <v>0</v>
      </c>
      <c r="W79" s="23">
        <v>0</v>
      </c>
      <c r="X79" s="23">
        <f t="shared" si="9"/>
        <v>75357000</v>
      </c>
      <c r="Y79" s="19">
        <v>0</v>
      </c>
      <c r="Z79" s="27" t="s">
        <v>79</v>
      </c>
      <c r="AA79" s="20" t="s">
        <v>80</v>
      </c>
      <c r="AC79" s="31"/>
      <c r="AD79" s="31"/>
      <c r="AE79" s="31"/>
    </row>
    <row r="80" spans="1:31" x14ac:dyDescent="0.25">
      <c r="B80" s="18">
        <v>2022</v>
      </c>
      <c r="C80" s="18">
        <v>220025</v>
      </c>
      <c r="D80" s="20" t="s">
        <v>235</v>
      </c>
      <c r="E80" s="19">
        <v>1214463101</v>
      </c>
      <c r="F80" s="20" t="s">
        <v>236</v>
      </c>
      <c r="G80" s="19">
        <v>1</v>
      </c>
      <c r="H80" s="20" t="s">
        <v>100</v>
      </c>
      <c r="I80" s="19">
        <v>52329596</v>
      </c>
      <c r="J80" s="19" t="s">
        <v>35</v>
      </c>
      <c r="K80" s="19" t="s">
        <v>35</v>
      </c>
      <c r="L80" s="22">
        <v>44804</v>
      </c>
      <c r="M80" s="29">
        <v>44573</v>
      </c>
      <c r="N80" s="22">
        <v>44586</v>
      </c>
      <c r="O80" s="22">
        <v>44798</v>
      </c>
      <c r="P80" s="23">
        <v>22799000</v>
      </c>
      <c r="Q80" s="24">
        <f t="shared" si="5"/>
        <v>231</v>
      </c>
      <c r="R80" s="25">
        <f t="shared" si="6"/>
        <v>212</v>
      </c>
      <c r="S80" s="26">
        <f t="shared" si="7"/>
        <v>1</v>
      </c>
      <c r="T80" s="23">
        <v>10422400</v>
      </c>
      <c r="U80" s="23">
        <f t="shared" si="8"/>
        <v>12376600</v>
      </c>
      <c r="V80" s="19">
        <v>0</v>
      </c>
      <c r="W80" s="23">
        <v>0</v>
      </c>
      <c r="X80" s="23">
        <f t="shared" si="9"/>
        <v>22799000</v>
      </c>
      <c r="Y80" s="19">
        <v>0</v>
      </c>
      <c r="Z80" s="27" t="s">
        <v>101</v>
      </c>
      <c r="AA80" s="20" t="s">
        <v>102</v>
      </c>
      <c r="AC80" s="31"/>
      <c r="AD80" s="31"/>
      <c r="AE80" s="31"/>
    </row>
    <row r="81" spans="2:31" x14ac:dyDescent="0.25">
      <c r="B81" s="18">
        <v>2022</v>
      </c>
      <c r="C81" s="18">
        <v>220026</v>
      </c>
      <c r="D81" s="20" t="s">
        <v>237</v>
      </c>
      <c r="E81" s="19">
        <v>27682336</v>
      </c>
      <c r="F81" s="20" t="s">
        <v>238</v>
      </c>
      <c r="G81" s="19">
        <v>1</v>
      </c>
      <c r="H81" s="20" t="s">
        <v>223</v>
      </c>
      <c r="I81" s="19">
        <v>51780474</v>
      </c>
      <c r="J81" s="19" t="s">
        <v>35</v>
      </c>
      <c r="K81" s="19" t="s">
        <v>35</v>
      </c>
      <c r="L81" s="22">
        <v>44804</v>
      </c>
      <c r="M81" s="29">
        <v>44572</v>
      </c>
      <c r="N81" s="22">
        <v>44575</v>
      </c>
      <c r="O81" s="22">
        <v>44848</v>
      </c>
      <c r="P81" s="23">
        <v>83736000</v>
      </c>
      <c r="Q81" s="24">
        <f t="shared" si="5"/>
        <v>232</v>
      </c>
      <c r="R81" s="25">
        <f t="shared" si="6"/>
        <v>273</v>
      </c>
      <c r="S81" s="26">
        <f t="shared" si="7"/>
        <v>0.8498168498168498</v>
      </c>
      <c r="T81" s="23">
        <v>33184267</v>
      </c>
      <c r="U81" s="23">
        <f t="shared" si="8"/>
        <v>50551733</v>
      </c>
      <c r="V81" s="19">
        <v>0</v>
      </c>
      <c r="W81" s="23">
        <v>0</v>
      </c>
      <c r="X81" s="23">
        <f t="shared" si="9"/>
        <v>83736000</v>
      </c>
      <c r="Y81" s="19">
        <v>0</v>
      </c>
      <c r="Z81" s="27" t="s">
        <v>79</v>
      </c>
      <c r="AA81" s="20" t="s">
        <v>80</v>
      </c>
      <c r="AC81" s="31"/>
      <c r="AD81" s="31"/>
      <c r="AE81" s="31"/>
    </row>
    <row r="82" spans="2:31" x14ac:dyDescent="0.25">
      <c r="B82" s="18">
        <v>2022</v>
      </c>
      <c r="C82" s="19">
        <v>220028</v>
      </c>
      <c r="D82" s="20" t="s">
        <v>215</v>
      </c>
      <c r="E82" s="19">
        <v>53048983</v>
      </c>
      <c r="F82" s="20" t="s">
        <v>239</v>
      </c>
      <c r="G82" s="19">
        <v>1</v>
      </c>
      <c r="H82" s="20" t="s">
        <v>217</v>
      </c>
      <c r="I82" s="19">
        <v>88276505</v>
      </c>
      <c r="J82" s="19" t="s">
        <v>35</v>
      </c>
      <c r="K82" s="19" t="s">
        <v>35</v>
      </c>
      <c r="L82" s="22">
        <v>44804</v>
      </c>
      <c r="M82" s="29">
        <v>44580</v>
      </c>
      <c r="N82" s="29">
        <v>44581</v>
      </c>
      <c r="O82" s="29">
        <v>44853</v>
      </c>
      <c r="P82" s="23">
        <v>23574000</v>
      </c>
      <c r="Q82" s="24">
        <f t="shared" si="5"/>
        <v>224</v>
      </c>
      <c r="R82" s="25">
        <f t="shared" si="6"/>
        <v>272</v>
      </c>
      <c r="S82" s="26">
        <f t="shared" si="7"/>
        <v>0.82352941176470584</v>
      </c>
      <c r="T82" s="23">
        <v>23574000</v>
      </c>
      <c r="U82" s="23">
        <f t="shared" si="8"/>
        <v>11787000</v>
      </c>
      <c r="V82" s="19">
        <v>1</v>
      </c>
      <c r="W82" s="23">
        <v>11787000</v>
      </c>
      <c r="X82" s="23">
        <f t="shared" si="9"/>
        <v>35361000</v>
      </c>
      <c r="Y82" s="19">
        <v>90</v>
      </c>
      <c r="Z82" s="27" t="s">
        <v>218</v>
      </c>
      <c r="AA82" s="20" t="s">
        <v>219</v>
      </c>
      <c r="AC82" s="31"/>
      <c r="AD82" s="31"/>
      <c r="AE82" s="31"/>
    </row>
    <row r="83" spans="2:31" x14ac:dyDescent="0.25">
      <c r="B83" s="18">
        <v>2022</v>
      </c>
      <c r="C83" s="18">
        <v>220047</v>
      </c>
      <c r="D83" s="20" t="s">
        <v>240</v>
      </c>
      <c r="E83" s="19">
        <v>52622154</v>
      </c>
      <c r="F83" s="20" t="s">
        <v>241</v>
      </c>
      <c r="G83" s="19">
        <v>1</v>
      </c>
      <c r="H83" s="20" t="s">
        <v>140</v>
      </c>
      <c r="I83" s="19">
        <v>1020747746</v>
      </c>
      <c r="J83" s="19" t="s">
        <v>35</v>
      </c>
      <c r="K83" s="19" t="s">
        <v>35</v>
      </c>
      <c r="L83" s="22">
        <v>44804</v>
      </c>
      <c r="M83" s="29">
        <v>44573</v>
      </c>
      <c r="N83" s="22">
        <v>44575</v>
      </c>
      <c r="O83" s="22">
        <v>44924</v>
      </c>
      <c r="P83" s="23">
        <v>106064500</v>
      </c>
      <c r="Q83" s="24">
        <f t="shared" si="5"/>
        <v>231</v>
      </c>
      <c r="R83" s="25">
        <f t="shared" si="6"/>
        <v>349</v>
      </c>
      <c r="S83" s="26">
        <f t="shared" si="7"/>
        <v>0.66189111747851004</v>
      </c>
      <c r="T83" s="23">
        <v>32587933</v>
      </c>
      <c r="U83" s="23">
        <f t="shared" si="8"/>
        <v>73476567</v>
      </c>
      <c r="V83" s="19">
        <v>0</v>
      </c>
      <c r="W83" s="23">
        <v>0</v>
      </c>
      <c r="X83" s="23">
        <f t="shared" si="9"/>
        <v>106064500</v>
      </c>
      <c r="Y83" s="19">
        <v>0</v>
      </c>
      <c r="Z83" s="27" t="s">
        <v>141</v>
      </c>
      <c r="AA83" s="20" t="s">
        <v>142</v>
      </c>
      <c r="AC83" s="31"/>
      <c r="AD83" s="31"/>
      <c r="AE83" s="31"/>
    </row>
    <row r="84" spans="2:31" x14ac:dyDescent="0.25">
      <c r="B84" s="18">
        <v>2022</v>
      </c>
      <c r="C84" s="18">
        <v>220048</v>
      </c>
      <c r="D84" s="20" t="s">
        <v>242</v>
      </c>
      <c r="E84" s="19">
        <v>1016056057</v>
      </c>
      <c r="F84" s="20" t="s">
        <v>243</v>
      </c>
      <c r="G84" s="19">
        <v>1</v>
      </c>
      <c r="H84" s="20" t="s">
        <v>203</v>
      </c>
      <c r="I84" s="19">
        <v>93346224</v>
      </c>
      <c r="J84" s="19" t="s">
        <v>35</v>
      </c>
      <c r="K84" s="19" t="s">
        <v>35</v>
      </c>
      <c r="L84" s="22">
        <v>44804</v>
      </c>
      <c r="M84" s="22">
        <v>44576</v>
      </c>
      <c r="N84" s="22">
        <v>44580</v>
      </c>
      <c r="O84" s="22">
        <v>44898</v>
      </c>
      <c r="P84" s="23">
        <f>LOOKUP($C84,[1]Datos_modificaciones!$C$8:$C$59,[1]Datos_modificaciones!$R$8:$R$59)</f>
        <v>22799000</v>
      </c>
      <c r="Q84" s="24">
        <f t="shared" si="5"/>
        <v>228</v>
      </c>
      <c r="R84" s="25">
        <f t="shared" si="6"/>
        <v>318</v>
      </c>
      <c r="S84" s="26">
        <f t="shared" si="7"/>
        <v>0.71698113207547165</v>
      </c>
      <c r="T84" s="23">
        <v>20844800</v>
      </c>
      <c r="U84" s="23">
        <f t="shared" si="8"/>
        <v>1954200</v>
      </c>
      <c r="V84" s="19">
        <v>0</v>
      </c>
      <c r="W84" s="23">
        <v>0</v>
      </c>
      <c r="X84" s="23">
        <f t="shared" si="9"/>
        <v>22799000</v>
      </c>
      <c r="Y84" s="19">
        <v>108</v>
      </c>
      <c r="Z84" s="27" t="s">
        <v>199</v>
      </c>
      <c r="AA84" s="20" t="s">
        <v>204</v>
      </c>
      <c r="AC84" s="31"/>
      <c r="AD84" s="31"/>
      <c r="AE84" s="31"/>
    </row>
    <row r="85" spans="2:31" x14ac:dyDescent="0.25">
      <c r="B85" s="18">
        <v>2022</v>
      </c>
      <c r="C85" s="18">
        <v>220049</v>
      </c>
      <c r="D85" s="20" t="s">
        <v>244</v>
      </c>
      <c r="E85" s="19">
        <v>39762151</v>
      </c>
      <c r="F85" s="20" t="s">
        <v>245</v>
      </c>
      <c r="G85" s="19">
        <v>1</v>
      </c>
      <c r="H85" s="20" t="s">
        <v>100</v>
      </c>
      <c r="I85" s="19">
        <v>52329596</v>
      </c>
      <c r="J85" s="19" t="s">
        <v>35</v>
      </c>
      <c r="K85" s="19" t="s">
        <v>35</v>
      </c>
      <c r="L85" s="22">
        <v>44804</v>
      </c>
      <c r="M85" s="22">
        <v>44573</v>
      </c>
      <c r="N85" s="22">
        <v>44580</v>
      </c>
      <c r="O85" s="22">
        <v>44926</v>
      </c>
      <c r="P85" s="23">
        <f>LOOKUP($C85,[1]Datos_modificaciones!$C$8:$C$59,[1]Datos_modificaciones!$R$8:$R$59)</f>
        <v>42227500</v>
      </c>
      <c r="Q85" s="24">
        <f t="shared" si="5"/>
        <v>231</v>
      </c>
      <c r="R85" s="25">
        <f t="shared" si="6"/>
        <v>346</v>
      </c>
      <c r="S85" s="26">
        <f t="shared" si="7"/>
        <v>0.66763005780346818</v>
      </c>
      <c r="T85" s="23">
        <v>28448000</v>
      </c>
      <c r="U85" s="23">
        <f t="shared" si="8"/>
        <v>13779500</v>
      </c>
      <c r="V85" s="19">
        <v>0</v>
      </c>
      <c r="W85" s="23">
        <v>0</v>
      </c>
      <c r="X85" s="23">
        <f t="shared" si="9"/>
        <v>42227500</v>
      </c>
      <c r="Y85" s="19">
        <v>61</v>
      </c>
      <c r="Z85" s="27" t="s">
        <v>101</v>
      </c>
      <c r="AA85" s="20" t="s">
        <v>102</v>
      </c>
      <c r="AC85" s="31"/>
      <c r="AD85" s="31"/>
      <c r="AE85" s="31"/>
    </row>
    <row r="86" spans="2:31" x14ac:dyDescent="0.25">
      <c r="B86" s="18">
        <v>2022</v>
      </c>
      <c r="C86" s="18">
        <v>220050</v>
      </c>
      <c r="D86" s="20" t="s">
        <v>246</v>
      </c>
      <c r="E86" s="19">
        <v>80233997</v>
      </c>
      <c r="F86" s="20" t="s">
        <v>247</v>
      </c>
      <c r="G86" s="19">
        <v>1</v>
      </c>
      <c r="H86" s="20" t="s">
        <v>60</v>
      </c>
      <c r="I86" s="19">
        <v>51874480</v>
      </c>
      <c r="J86" s="19" t="s">
        <v>35</v>
      </c>
      <c r="K86" s="19" t="s">
        <v>35</v>
      </c>
      <c r="L86" s="22">
        <v>44804</v>
      </c>
      <c r="M86" s="29">
        <v>44574</v>
      </c>
      <c r="N86" s="22">
        <v>44593</v>
      </c>
      <c r="O86" s="22">
        <v>44852</v>
      </c>
      <c r="P86" s="23">
        <v>41582600</v>
      </c>
      <c r="Q86" s="24">
        <f t="shared" si="5"/>
        <v>230</v>
      </c>
      <c r="R86" s="25">
        <f t="shared" si="6"/>
        <v>259</v>
      </c>
      <c r="S86" s="26">
        <f t="shared" si="7"/>
        <v>0.88803088803088803</v>
      </c>
      <c r="T86" s="23">
        <v>14562000</v>
      </c>
      <c r="U86" s="23">
        <f t="shared" si="8"/>
        <v>27020600</v>
      </c>
      <c r="V86" s="19">
        <v>0</v>
      </c>
      <c r="W86" s="23">
        <v>0</v>
      </c>
      <c r="X86" s="23">
        <f t="shared" si="9"/>
        <v>41582600</v>
      </c>
      <c r="Y86" s="19">
        <v>0</v>
      </c>
      <c r="Z86" s="27" t="s">
        <v>45</v>
      </c>
      <c r="AA86" s="20" t="s">
        <v>178</v>
      </c>
      <c r="AC86" s="31"/>
      <c r="AD86" s="31"/>
      <c r="AE86" s="31"/>
    </row>
    <row r="87" spans="2:31" x14ac:dyDescent="0.25">
      <c r="B87" s="18">
        <v>2022</v>
      </c>
      <c r="C87" s="18">
        <v>220051</v>
      </c>
      <c r="D87" s="20" t="s">
        <v>248</v>
      </c>
      <c r="E87" s="19">
        <v>3380280</v>
      </c>
      <c r="F87" s="20" t="s">
        <v>249</v>
      </c>
      <c r="G87" s="19">
        <v>1</v>
      </c>
      <c r="H87" s="20" t="s">
        <v>152</v>
      </c>
      <c r="I87" s="19">
        <v>51720832</v>
      </c>
      <c r="J87" s="19" t="s">
        <v>35</v>
      </c>
      <c r="K87" s="19" t="s">
        <v>35</v>
      </c>
      <c r="L87" s="22">
        <v>44804</v>
      </c>
      <c r="M87" s="29">
        <v>44573</v>
      </c>
      <c r="N87" s="22">
        <v>44578</v>
      </c>
      <c r="O87" s="22">
        <v>44926</v>
      </c>
      <c r="P87" s="23">
        <v>153884996</v>
      </c>
      <c r="Q87" s="24">
        <f t="shared" si="5"/>
        <v>231</v>
      </c>
      <c r="R87" s="25">
        <f t="shared" si="6"/>
        <v>348</v>
      </c>
      <c r="S87" s="26">
        <f t="shared" si="7"/>
        <v>0.66379310344827591</v>
      </c>
      <c r="T87" s="23">
        <v>46388520</v>
      </c>
      <c r="U87" s="23">
        <f t="shared" si="8"/>
        <v>107496476</v>
      </c>
      <c r="V87" s="19">
        <v>0</v>
      </c>
      <c r="W87" s="23">
        <v>0</v>
      </c>
      <c r="X87" s="23">
        <f t="shared" si="9"/>
        <v>153884996</v>
      </c>
      <c r="Y87" s="19">
        <v>0</v>
      </c>
      <c r="Z87" s="27" t="s">
        <v>36</v>
      </c>
      <c r="AA87" s="20" t="s">
        <v>37</v>
      </c>
      <c r="AC87" s="31"/>
      <c r="AD87" s="31"/>
      <c r="AE87" s="31"/>
    </row>
    <row r="88" spans="2:31" x14ac:dyDescent="0.25">
      <c r="B88" s="18">
        <v>2022</v>
      </c>
      <c r="C88" s="18">
        <v>220052</v>
      </c>
      <c r="D88" s="20" t="s">
        <v>143</v>
      </c>
      <c r="E88" s="19">
        <v>80903739</v>
      </c>
      <c r="F88" s="20" t="s">
        <v>250</v>
      </c>
      <c r="G88" s="19">
        <v>1</v>
      </c>
      <c r="H88" s="20" t="s">
        <v>251</v>
      </c>
      <c r="I88" s="19">
        <v>52033530</v>
      </c>
      <c r="J88" s="19" t="s">
        <v>35</v>
      </c>
      <c r="K88" s="19" t="s">
        <v>35</v>
      </c>
      <c r="L88" s="22">
        <v>44804</v>
      </c>
      <c r="M88" s="29">
        <v>44574</v>
      </c>
      <c r="N88" s="22">
        <v>44580</v>
      </c>
      <c r="O88" s="22">
        <v>44914</v>
      </c>
      <c r="P88" s="23">
        <v>86768000</v>
      </c>
      <c r="Q88" s="24">
        <f t="shared" si="5"/>
        <v>230</v>
      </c>
      <c r="R88" s="25">
        <f t="shared" si="6"/>
        <v>334</v>
      </c>
      <c r="S88" s="26">
        <f t="shared" si="7"/>
        <v>0.68862275449101795</v>
      </c>
      <c r="T88" s="23">
        <v>26819200</v>
      </c>
      <c r="U88" s="23">
        <f t="shared" si="8"/>
        <v>59948800</v>
      </c>
      <c r="V88" s="19">
        <v>0</v>
      </c>
      <c r="W88" s="23">
        <v>0</v>
      </c>
      <c r="X88" s="23">
        <f t="shared" si="9"/>
        <v>86768000</v>
      </c>
      <c r="Y88" s="19">
        <v>0</v>
      </c>
      <c r="Z88" s="27" t="s">
        <v>45</v>
      </c>
      <c r="AA88" s="20" t="s">
        <v>146</v>
      </c>
      <c r="AC88" s="31"/>
      <c r="AD88" s="31"/>
      <c r="AE88" s="31"/>
    </row>
    <row r="89" spans="2:31" x14ac:dyDescent="0.25">
      <c r="B89" s="18">
        <v>2022</v>
      </c>
      <c r="C89" s="18">
        <v>220053</v>
      </c>
      <c r="D89" s="20" t="s">
        <v>252</v>
      </c>
      <c r="E89" s="19">
        <v>1085280087</v>
      </c>
      <c r="F89" s="20" t="s">
        <v>253</v>
      </c>
      <c r="G89" s="19">
        <v>1</v>
      </c>
      <c r="H89" s="20" t="s">
        <v>105</v>
      </c>
      <c r="I89" s="19">
        <v>1018445229</v>
      </c>
      <c r="J89" s="19" t="s">
        <v>35</v>
      </c>
      <c r="K89" s="19" t="s">
        <v>35</v>
      </c>
      <c r="L89" s="22">
        <v>44804</v>
      </c>
      <c r="M89" s="29">
        <v>44573</v>
      </c>
      <c r="N89" s="22">
        <v>44580</v>
      </c>
      <c r="O89" s="22">
        <v>44914</v>
      </c>
      <c r="P89" s="23">
        <v>66528000</v>
      </c>
      <c r="Q89" s="24">
        <f t="shared" si="5"/>
        <v>231</v>
      </c>
      <c r="R89" s="25">
        <f t="shared" si="6"/>
        <v>334</v>
      </c>
      <c r="S89" s="26">
        <f t="shared" si="7"/>
        <v>0.69161676646706582</v>
      </c>
      <c r="T89" s="23">
        <v>20361600</v>
      </c>
      <c r="U89" s="23">
        <f t="shared" si="8"/>
        <v>46166400</v>
      </c>
      <c r="V89" s="19">
        <v>0</v>
      </c>
      <c r="W89" s="23">
        <v>0</v>
      </c>
      <c r="X89" s="23">
        <f t="shared" si="9"/>
        <v>66528000</v>
      </c>
      <c r="Y89" s="19">
        <v>0</v>
      </c>
      <c r="Z89" s="27" t="s">
        <v>70</v>
      </c>
      <c r="AA89" s="20" t="s">
        <v>232</v>
      </c>
      <c r="AC89" s="31"/>
      <c r="AD89" s="31"/>
      <c r="AE89" s="31"/>
    </row>
    <row r="90" spans="2:31" x14ac:dyDescent="0.25">
      <c r="B90" s="18">
        <v>2022</v>
      </c>
      <c r="C90" s="18">
        <v>220054</v>
      </c>
      <c r="D90" s="20" t="s">
        <v>254</v>
      </c>
      <c r="E90" s="19">
        <v>80761963</v>
      </c>
      <c r="F90" s="20" t="s">
        <v>255</v>
      </c>
      <c r="G90" s="30">
        <v>1</v>
      </c>
      <c r="H90" s="20" t="s">
        <v>256</v>
      </c>
      <c r="I90" s="19">
        <v>52101644</v>
      </c>
      <c r="J90" s="19" t="s">
        <v>35</v>
      </c>
      <c r="K90" s="19" t="s">
        <v>35</v>
      </c>
      <c r="L90" s="22">
        <v>44804</v>
      </c>
      <c r="M90" s="29">
        <v>44573</v>
      </c>
      <c r="N90" s="22">
        <v>44575</v>
      </c>
      <c r="O90" s="22">
        <v>44879</v>
      </c>
      <c r="P90" s="23">
        <v>69780000</v>
      </c>
      <c r="Q90" s="24">
        <f t="shared" si="5"/>
        <v>231</v>
      </c>
      <c r="R90" s="25">
        <f t="shared" si="6"/>
        <v>304</v>
      </c>
      <c r="S90" s="26">
        <f t="shared" si="7"/>
        <v>0.75986842105263153</v>
      </c>
      <c r="T90" s="23">
        <v>31866200</v>
      </c>
      <c r="U90" s="23">
        <f t="shared" si="8"/>
        <v>37913800</v>
      </c>
      <c r="V90" s="19">
        <v>0</v>
      </c>
      <c r="W90" s="23">
        <v>0</v>
      </c>
      <c r="X90" s="23">
        <f t="shared" si="9"/>
        <v>69780000</v>
      </c>
      <c r="Y90" s="19">
        <v>0</v>
      </c>
      <c r="Z90" s="27" t="s">
        <v>79</v>
      </c>
      <c r="AA90" s="20" t="s">
        <v>165</v>
      </c>
      <c r="AC90" s="31"/>
      <c r="AD90" s="31"/>
      <c r="AE90" s="31"/>
    </row>
    <row r="91" spans="2:31" x14ac:dyDescent="0.25">
      <c r="B91" s="18">
        <v>2022</v>
      </c>
      <c r="C91" s="18">
        <v>220055</v>
      </c>
      <c r="D91" s="20" t="s">
        <v>215</v>
      </c>
      <c r="E91" s="19">
        <v>51637815</v>
      </c>
      <c r="F91" s="20" t="s">
        <v>257</v>
      </c>
      <c r="G91" s="19">
        <v>1</v>
      </c>
      <c r="H91" s="20" t="s">
        <v>217</v>
      </c>
      <c r="I91" s="19">
        <v>88276505</v>
      </c>
      <c r="J91" s="19" t="s">
        <v>35</v>
      </c>
      <c r="K91" s="19" t="s">
        <v>35</v>
      </c>
      <c r="L91" s="22">
        <v>44804</v>
      </c>
      <c r="M91" s="29">
        <v>44576</v>
      </c>
      <c r="N91" s="22">
        <v>44580</v>
      </c>
      <c r="O91" s="22">
        <v>44837</v>
      </c>
      <c r="P91" s="23">
        <v>36907000</v>
      </c>
      <c r="Q91" s="24">
        <f t="shared" si="5"/>
        <v>228</v>
      </c>
      <c r="R91" s="25">
        <f t="shared" si="6"/>
        <v>257</v>
      </c>
      <c r="S91" s="26">
        <f t="shared" si="7"/>
        <v>0.88715953307392992</v>
      </c>
      <c r="T91" s="23">
        <v>19104800</v>
      </c>
      <c r="U91" s="23">
        <f t="shared" si="8"/>
        <v>17802200</v>
      </c>
      <c r="V91" s="19">
        <v>0</v>
      </c>
      <c r="W91" s="23">
        <v>0</v>
      </c>
      <c r="X91" s="23">
        <f t="shared" si="9"/>
        <v>36907000</v>
      </c>
      <c r="Y91" s="19">
        <v>0</v>
      </c>
      <c r="Z91" s="27" t="s">
        <v>218</v>
      </c>
      <c r="AA91" s="20" t="s">
        <v>219</v>
      </c>
      <c r="AC91" s="31"/>
      <c r="AD91" s="31"/>
      <c r="AE91" s="31"/>
    </row>
    <row r="92" spans="2:31" x14ac:dyDescent="0.25">
      <c r="B92" s="18">
        <v>2022</v>
      </c>
      <c r="C92" s="18">
        <v>220056</v>
      </c>
      <c r="D92" s="20" t="s">
        <v>143</v>
      </c>
      <c r="E92" s="19">
        <v>1020716296</v>
      </c>
      <c r="F92" s="20" t="s">
        <v>258</v>
      </c>
      <c r="G92" s="19">
        <v>1</v>
      </c>
      <c r="H92" s="20" t="s">
        <v>251</v>
      </c>
      <c r="I92" s="19">
        <v>52033530</v>
      </c>
      <c r="J92" s="19" t="s">
        <v>35</v>
      </c>
      <c r="K92" s="19" t="s">
        <v>35</v>
      </c>
      <c r="L92" s="22">
        <v>44804</v>
      </c>
      <c r="M92" s="29">
        <v>44573</v>
      </c>
      <c r="N92" s="22">
        <v>44575</v>
      </c>
      <c r="O92" s="22">
        <v>44909</v>
      </c>
      <c r="P92" s="23">
        <v>51183000</v>
      </c>
      <c r="Q92" s="24">
        <f t="shared" si="5"/>
        <v>231</v>
      </c>
      <c r="R92" s="25">
        <f t="shared" si="6"/>
        <v>334</v>
      </c>
      <c r="S92" s="26">
        <f t="shared" si="7"/>
        <v>0.69161676646706582</v>
      </c>
      <c r="T92" s="23">
        <v>16595700</v>
      </c>
      <c r="U92" s="23">
        <f t="shared" si="8"/>
        <v>34587300</v>
      </c>
      <c r="V92" s="19">
        <v>0</v>
      </c>
      <c r="W92" s="23">
        <v>0</v>
      </c>
      <c r="X92" s="23">
        <f t="shared" si="9"/>
        <v>51183000</v>
      </c>
      <c r="Y92" s="19">
        <v>0</v>
      </c>
      <c r="Z92" s="27" t="s">
        <v>45</v>
      </c>
      <c r="AA92" s="20" t="s">
        <v>146</v>
      </c>
      <c r="AC92" s="31"/>
      <c r="AD92" s="31"/>
      <c r="AE92" s="31"/>
    </row>
    <row r="93" spans="2:31" x14ac:dyDescent="0.25">
      <c r="B93" s="18">
        <v>2022</v>
      </c>
      <c r="C93" s="18">
        <v>220057</v>
      </c>
      <c r="D93" s="20" t="s">
        <v>259</v>
      </c>
      <c r="E93" s="19">
        <v>52105772</v>
      </c>
      <c r="F93" s="20" t="s">
        <v>260</v>
      </c>
      <c r="G93" s="19">
        <v>1</v>
      </c>
      <c r="H93" s="20" t="s">
        <v>261</v>
      </c>
      <c r="I93" s="19">
        <v>45504088</v>
      </c>
      <c r="J93" s="19" t="s">
        <v>35</v>
      </c>
      <c r="K93" s="19" t="s">
        <v>35</v>
      </c>
      <c r="L93" s="22">
        <v>44804</v>
      </c>
      <c r="M93" s="29">
        <v>44573</v>
      </c>
      <c r="N93" s="22">
        <v>44580</v>
      </c>
      <c r="O93" s="22">
        <v>44792</v>
      </c>
      <c r="P93" s="23">
        <v>38227000</v>
      </c>
      <c r="Q93" s="24">
        <f t="shared" si="5"/>
        <v>231</v>
      </c>
      <c r="R93" s="25">
        <f t="shared" si="6"/>
        <v>212</v>
      </c>
      <c r="S93" s="26">
        <f t="shared" si="7"/>
        <v>1</v>
      </c>
      <c r="T93" s="23">
        <v>18567400</v>
      </c>
      <c r="U93" s="23">
        <f t="shared" si="8"/>
        <v>19659600</v>
      </c>
      <c r="V93" s="19">
        <v>0</v>
      </c>
      <c r="W93" s="23">
        <v>0</v>
      </c>
      <c r="X93" s="23">
        <f t="shared" si="9"/>
        <v>38227000</v>
      </c>
      <c r="Y93" s="19">
        <v>0</v>
      </c>
      <c r="Z93" s="27" t="s">
        <v>45</v>
      </c>
      <c r="AA93" s="20" t="s">
        <v>146</v>
      </c>
      <c r="AC93" s="31"/>
      <c r="AD93" s="31"/>
      <c r="AE93" s="31"/>
    </row>
    <row r="94" spans="2:31" x14ac:dyDescent="0.25">
      <c r="B94" s="18">
        <v>2022</v>
      </c>
      <c r="C94" s="18">
        <v>220060</v>
      </c>
      <c r="D94" s="20" t="s">
        <v>262</v>
      </c>
      <c r="E94" s="19">
        <v>80035939</v>
      </c>
      <c r="F94" s="20" t="s">
        <v>263</v>
      </c>
      <c r="G94" s="19">
        <v>1</v>
      </c>
      <c r="H94" s="20" t="s">
        <v>100</v>
      </c>
      <c r="I94" s="19">
        <v>52329596</v>
      </c>
      <c r="J94" s="19" t="s">
        <v>35</v>
      </c>
      <c r="K94" s="19" t="s">
        <v>35</v>
      </c>
      <c r="L94" s="22">
        <v>44804</v>
      </c>
      <c r="M94" s="29">
        <v>44573</v>
      </c>
      <c r="N94" s="22">
        <v>44579</v>
      </c>
      <c r="O94" s="22">
        <v>44913</v>
      </c>
      <c r="P94" s="23">
        <v>35827000</v>
      </c>
      <c r="Q94" s="24">
        <f t="shared" si="5"/>
        <v>231</v>
      </c>
      <c r="R94" s="25">
        <f t="shared" si="6"/>
        <v>334</v>
      </c>
      <c r="S94" s="26">
        <f t="shared" si="7"/>
        <v>0.69161676646706582</v>
      </c>
      <c r="T94" s="23">
        <v>14439367</v>
      </c>
      <c r="U94" s="23">
        <f t="shared" si="8"/>
        <v>21387633</v>
      </c>
      <c r="V94" s="19">
        <v>0</v>
      </c>
      <c r="W94" s="23">
        <v>0</v>
      </c>
      <c r="X94" s="23">
        <f t="shared" si="9"/>
        <v>35827000</v>
      </c>
      <c r="Y94" s="19">
        <v>0</v>
      </c>
      <c r="Z94" s="27" t="s">
        <v>101</v>
      </c>
      <c r="AA94" s="20" t="s">
        <v>102</v>
      </c>
      <c r="AC94" s="31"/>
      <c r="AD94" s="31"/>
      <c r="AE94" s="31"/>
    </row>
    <row r="95" spans="2:31" x14ac:dyDescent="0.25">
      <c r="B95" s="18">
        <v>2022</v>
      </c>
      <c r="C95" s="18">
        <v>220061</v>
      </c>
      <c r="D95" s="20" t="s">
        <v>264</v>
      </c>
      <c r="E95" s="19">
        <v>79520639</v>
      </c>
      <c r="F95" s="20" t="s">
        <v>265</v>
      </c>
      <c r="G95" s="19">
        <v>1</v>
      </c>
      <c r="H95" s="20" t="s">
        <v>100</v>
      </c>
      <c r="I95" s="19">
        <v>52329596</v>
      </c>
      <c r="J95" s="19" t="s">
        <v>35</v>
      </c>
      <c r="K95" s="19" t="s">
        <v>35</v>
      </c>
      <c r="L95" s="22">
        <v>44804</v>
      </c>
      <c r="M95" s="22">
        <v>44574</v>
      </c>
      <c r="N95" s="22">
        <v>44580</v>
      </c>
      <c r="O95" s="22">
        <v>44926</v>
      </c>
      <c r="P95" s="23">
        <f>LOOKUP($C95,[1]Datos_modificaciones!$C$8:$C$59,[1]Datos_modificaciones!$R$8:$R$59)</f>
        <v>56520000</v>
      </c>
      <c r="Q95" s="24">
        <f t="shared" si="5"/>
        <v>230</v>
      </c>
      <c r="R95" s="25">
        <f t="shared" si="6"/>
        <v>346</v>
      </c>
      <c r="S95" s="26">
        <f t="shared" si="7"/>
        <v>0.66473988439306353</v>
      </c>
      <c r="T95" s="23">
        <v>40192000</v>
      </c>
      <c r="U95" s="23">
        <f t="shared" si="8"/>
        <v>16328000</v>
      </c>
      <c r="V95" s="19">
        <v>0</v>
      </c>
      <c r="W95" s="23">
        <v>0</v>
      </c>
      <c r="X95" s="23">
        <f t="shared" si="9"/>
        <v>56520000</v>
      </c>
      <c r="Y95" s="19">
        <v>76</v>
      </c>
      <c r="Z95" s="27" t="s">
        <v>101</v>
      </c>
      <c r="AA95" s="20" t="s">
        <v>102</v>
      </c>
      <c r="AC95" s="31"/>
      <c r="AD95" s="31"/>
      <c r="AE95" s="31"/>
    </row>
    <row r="96" spans="2:31" x14ac:dyDescent="0.25">
      <c r="B96" s="18">
        <v>2022</v>
      </c>
      <c r="C96" s="18">
        <v>220064</v>
      </c>
      <c r="D96" s="20" t="s">
        <v>185</v>
      </c>
      <c r="E96" s="19">
        <v>79956926</v>
      </c>
      <c r="F96" s="20" t="s">
        <v>266</v>
      </c>
      <c r="G96" s="19">
        <v>1</v>
      </c>
      <c r="H96" s="20" t="s">
        <v>186</v>
      </c>
      <c r="I96" s="19">
        <v>22515377</v>
      </c>
      <c r="J96" s="19" t="s">
        <v>35</v>
      </c>
      <c r="K96" s="19" t="s">
        <v>35</v>
      </c>
      <c r="L96" s="22">
        <v>44804</v>
      </c>
      <c r="M96" s="29">
        <v>44573</v>
      </c>
      <c r="N96" s="22">
        <v>44578</v>
      </c>
      <c r="O96" s="22">
        <v>44851</v>
      </c>
      <c r="P96" s="23">
        <v>36288000</v>
      </c>
      <c r="Q96" s="24">
        <f t="shared" si="5"/>
        <v>231</v>
      </c>
      <c r="R96" s="25">
        <f t="shared" si="6"/>
        <v>273</v>
      </c>
      <c r="S96" s="26">
        <f t="shared" si="7"/>
        <v>0.84615384615384615</v>
      </c>
      <c r="T96" s="23">
        <v>18009600</v>
      </c>
      <c r="U96" s="23">
        <f t="shared" si="8"/>
        <v>18278400</v>
      </c>
      <c r="V96" s="19">
        <v>0</v>
      </c>
      <c r="W96" s="23">
        <v>0</v>
      </c>
      <c r="X96" s="23">
        <f t="shared" si="9"/>
        <v>36288000</v>
      </c>
      <c r="Y96" s="19">
        <v>0</v>
      </c>
      <c r="Z96" s="27" t="s">
        <v>187</v>
      </c>
      <c r="AA96" s="20" t="s">
        <v>188</v>
      </c>
      <c r="AC96" s="31"/>
      <c r="AD96" s="31"/>
      <c r="AE96" s="31"/>
    </row>
    <row r="97" spans="1:31" x14ac:dyDescent="0.25">
      <c r="B97" s="18">
        <v>2022</v>
      </c>
      <c r="C97" s="18">
        <v>220065</v>
      </c>
      <c r="D97" s="20" t="s">
        <v>185</v>
      </c>
      <c r="E97" s="19">
        <v>1032443264</v>
      </c>
      <c r="F97" s="20" t="s">
        <v>267</v>
      </c>
      <c r="G97" s="19">
        <v>1</v>
      </c>
      <c r="H97" s="20" t="s">
        <v>186</v>
      </c>
      <c r="I97" s="19">
        <v>22515377</v>
      </c>
      <c r="J97" s="19" t="s">
        <v>35</v>
      </c>
      <c r="K97" s="19" t="s">
        <v>35</v>
      </c>
      <c r="L97" s="22">
        <v>44804</v>
      </c>
      <c r="M97" s="29">
        <v>44573</v>
      </c>
      <c r="N97" s="22">
        <v>44579</v>
      </c>
      <c r="O97" s="22">
        <v>44852</v>
      </c>
      <c r="P97" s="23">
        <v>36288000</v>
      </c>
      <c r="Q97" s="24">
        <f t="shared" si="5"/>
        <v>231</v>
      </c>
      <c r="R97" s="25">
        <f t="shared" si="6"/>
        <v>273</v>
      </c>
      <c r="S97" s="26">
        <f t="shared" si="7"/>
        <v>0.84615384615384615</v>
      </c>
      <c r="T97" s="23">
        <v>17875200</v>
      </c>
      <c r="U97" s="23">
        <f t="shared" si="8"/>
        <v>18412800</v>
      </c>
      <c r="V97" s="19">
        <v>0</v>
      </c>
      <c r="W97" s="23">
        <v>0</v>
      </c>
      <c r="X97" s="23">
        <f t="shared" si="9"/>
        <v>36288000</v>
      </c>
      <c r="Y97" s="19">
        <v>0</v>
      </c>
      <c r="Z97" s="27" t="s">
        <v>187</v>
      </c>
      <c r="AA97" s="20" t="s">
        <v>188</v>
      </c>
      <c r="AC97" s="31"/>
      <c r="AD97" s="31"/>
      <c r="AE97" s="31"/>
    </row>
    <row r="98" spans="1:31" x14ac:dyDescent="0.25">
      <c r="B98" s="18">
        <v>2022</v>
      </c>
      <c r="C98" s="18">
        <v>220066</v>
      </c>
      <c r="D98" s="20" t="s">
        <v>185</v>
      </c>
      <c r="E98" s="19">
        <v>52969428</v>
      </c>
      <c r="F98" s="20" t="s">
        <v>268</v>
      </c>
      <c r="G98" s="19">
        <v>1</v>
      </c>
      <c r="H98" s="20" t="s">
        <v>186</v>
      </c>
      <c r="I98" s="19">
        <v>22515377</v>
      </c>
      <c r="J98" s="19" t="s">
        <v>35</v>
      </c>
      <c r="K98" s="19" t="s">
        <v>35</v>
      </c>
      <c r="L98" s="22">
        <v>44804</v>
      </c>
      <c r="M98" s="29">
        <v>44573</v>
      </c>
      <c r="N98" s="22">
        <v>44586</v>
      </c>
      <c r="O98" s="22">
        <v>44859</v>
      </c>
      <c r="P98" s="23">
        <v>36288000</v>
      </c>
      <c r="Q98" s="24">
        <f t="shared" si="5"/>
        <v>231</v>
      </c>
      <c r="R98" s="25">
        <f t="shared" si="6"/>
        <v>273</v>
      </c>
      <c r="S98" s="26">
        <f t="shared" si="7"/>
        <v>0.84615384615384615</v>
      </c>
      <c r="T98" s="23">
        <v>16934400</v>
      </c>
      <c r="U98" s="23">
        <f t="shared" si="8"/>
        <v>19353600</v>
      </c>
      <c r="V98" s="19">
        <v>0</v>
      </c>
      <c r="W98" s="23">
        <v>0</v>
      </c>
      <c r="X98" s="23">
        <f t="shared" si="9"/>
        <v>36288000</v>
      </c>
      <c r="Y98" s="19">
        <v>0</v>
      </c>
      <c r="Z98" s="27" t="s">
        <v>187</v>
      </c>
      <c r="AA98" s="20" t="s">
        <v>188</v>
      </c>
      <c r="AC98" s="31"/>
      <c r="AD98" s="31"/>
      <c r="AE98" s="31"/>
    </row>
    <row r="99" spans="1:31" x14ac:dyDescent="0.25">
      <c r="B99" s="18">
        <v>2022</v>
      </c>
      <c r="C99" s="18">
        <v>220067</v>
      </c>
      <c r="D99" s="20" t="s">
        <v>185</v>
      </c>
      <c r="E99" s="19">
        <v>1024562261</v>
      </c>
      <c r="F99" s="20" t="s">
        <v>269</v>
      </c>
      <c r="G99" s="19">
        <v>1</v>
      </c>
      <c r="H99" s="20" t="s">
        <v>186</v>
      </c>
      <c r="I99" s="19">
        <v>22515377</v>
      </c>
      <c r="J99" s="19" t="s">
        <v>35</v>
      </c>
      <c r="K99" s="19" t="s">
        <v>35</v>
      </c>
      <c r="L99" s="22">
        <v>44804</v>
      </c>
      <c r="M99" s="29">
        <v>44573</v>
      </c>
      <c r="N99" s="22">
        <v>44581</v>
      </c>
      <c r="O99" s="22">
        <v>44854</v>
      </c>
      <c r="P99" s="23">
        <v>36288000</v>
      </c>
      <c r="Q99" s="24">
        <f t="shared" si="5"/>
        <v>231</v>
      </c>
      <c r="R99" s="25">
        <f t="shared" si="6"/>
        <v>273</v>
      </c>
      <c r="S99" s="26">
        <f t="shared" si="7"/>
        <v>0.84615384615384615</v>
      </c>
      <c r="T99" s="23">
        <v>17606400</v>
      </c>
      <c r="U99" s="23">
        <f t="shared" si="8"/>
        <v>18681600</v>
      </c>
      <c r="V99" s="19">
        <v>0</v>
      </c>
      <c r="W99" s="23">
        <v>0</v>
      </c>
      <c r="X99" s="23">
        <f t="shared" si="9"/>
        <v>36288000</v>
      </c>
      <c r="Y99" s="19">
        <v>0</v>
      </c>
      <c r="Z99" s="27" t="s">
        <v>187</v>
      </c>
      <c r="AA99" s="20" t="s">
        <v>188</v>
      </c>
      <c r="AC99" s="31"/>
      <c r="AD99" s="31"/>
      <c r="AE99" s="31"/>
    </row>
    <row r="100" spans="1:31" x14ac:dyDescent="0.25">
      <c r="B100" s="18">
        <v>2022</v>
      </c>
      <c r="C100" s="18">
        <v>220068</v>
      </c>
      <c r="D100" s="20" t="s">
        <v>270</v>
      </c>
      <c r="E100" s="19">
        <v>53102484</v>
      </c>
      <c r="F100" s="20" t="s">
        <v>271</v>
      </c>
      <c r="G100" s="19">
        <v>1</v>
      </c>
      <c r="H100" s="20" t="s">
        <v>272</v>
      </c>
      <c r="I100" s="19">
        <v>52907455</v>
      </c>
      <c r="J100" s="19" t="s">
        <v>35</v>
      </c>
      <c r="K100" s="19" t="s">
        <v>35</v>
      </c>
      <c r="L100" s="22">
        <v>44804</v>
      </c>
      <c r="M100" s="29">
        <v>44573</v>
      </c>
      <c r="N100" s="22">
        <v>44575</v>
      </c>
      <c r="O100" s="22">
        <v>44924</v>
      </c>
      <c r="P100" s="23">
        <v>26749000</v>
      </c>
      <c r="Q100" s="24">
        <f t="shared" si="5"/>
        <v>231</v>
      </c>
      <c r="R100" s="25">
        <f t="shared" si="6"/>
        <v>349</v>
      </c>
      <c r="S100" s="26">
        <f t="shared" si="7"/>
        <v>0.66189111747851004</v>
      </c>
      <c r="T100" s="23">
        <v>8218533</v>
      </c>
      <c r="U100" s="23">
        <f t="shared" si="8"/>
        <v>18530467</v>
      </c>
      <c r="V100" s="19">
        <v>0</v>
      </c>
      <c r="W100" s="23">
        <v>0</v>
      </c>
      <c r="X100" s="23">
        <f t="shared" si="9"/>
        <v>26749000</v>
      </c>
      <c r="Y100" s="19">
        <v>0</v>
      </c>
      <c r="Z100" s="27" t="s">
        <v>141</v>
      </c>
      <c r="AA100" s="20" t="s">
        <v>142</v>
      </c>
      <c r="AC100" s="31"/>
      <c r="AD100" s="31"/>
      <c r="AE100" s="31"/>
    </row>
    <row r="101" spans="1:31" x14ac:dyDescent="0.25">
      <c r="B101" s="18">
        <v>2022</v>
      </c>
      <c r="C101" s="18">
        <v>220069</v>
      </c>
      <c r="D101" s="20" t="s">
        <v>273</v>
      </c>
      <c r="E101" s="19">
        <v>1000602604</v>
      </c>
      <c r="F101" s="20" t="s">
        <v>274</v>
      </c>
      <c r="G101" s="19">
        <v>1</v>
      </c>
      <c r="H101" s="20" t="s">
        <v>272</v>
      </c>
      <c r="I101" s="19">
        <v>52907455</v>
      </c>
      <c r="J101" s="19" t="s">
        <v>35</v>
      </c>
      <c r="K101" s="19" t="s">
        <v>35</v>
      </c>
      <c r="L101" s="22">
        <v>44804</v>
      </c>
      <c r="M101" s="29">
        <v>44573</v>
      </c>
      <c r="N101" s="22">
        <v>44575</v>
      </c>
      <c r="O101" s="22">
        <v>44924</v>
      </c>
      <c r="P101" s="23">
        <v>26749000</v>
      </c>
      <c r="Q101" s="24">
        <f t="shared" si="5"/>
        <v>231</v>
      </c>
      <c r="R101" s="25">
        <f t="shared" si="6"/>
        <v>349</v>
      </c>
      <c r="S101" s="26">
        <f t="shared" si="7"/>
        <v>0.66189111747851004</v>
      </c>
      <c r="T101" s="23">
        <v>8218533</v>
      </c>
      <c r="U101" s="23">
        <f t="shared" si="8"/>
        <v>18530467</v>
      </c>
      <c r="V101" s="19">
        <v>0</v>
      </c>
      <c r="W101" s="23">
        <v>0</v>
      </c>
      <c r="X101" s="23">
        <f t="shared" si="9"/>
        <v>26749000</v>
      </c>
      <c r="Y101" s="19">
        <v>0</v>
      </c>
      <c r="Z101" s="27" t="s">
        <v>141</v>
      </c>
      <c r="AA101" s="20" t="s">
        <v>142</v>
      </c>
      <c r="AC101" s="31"/>
      <c r="AD101" s="31"/>
      <c r="AE101" s="31"/>
    </row>
    <row r="102" spans="1:31" x14ac:dyDescent="0.25">
      <c r="B102" s="18">
        <v>2022</v>
      </c>
      <c r="C102" s="18">
        <v>220070</v>
      </c>
      <c r="D102" s="20" t="s">
        <v>275</v>
      </c>
      <c r="E102" s="19">
        <v>1020842997</v>
      </c>
      <c r="F102" s="20" t="s">
        <v>276</v>
      </c>
      <c r="G102" s="19">
        <v>1</v>
      </c>
      <c r="H102" s="20" t="s">
        <v>272</v>
      </c>
      <c r="I102" s="19">
        <v>52907455</v>
      </c>
      <c r="J102" s="19" t="s">
        <v>35</v>
      </c>
      <c r="K102" s="19" t="s">
        <v>35</v>
      </c>
      <c r="L102" s="22">
        <v>44804</v>
      </c>
      <c r="M102" s="29">
        <v>44573</v>
      </c>
      <c r="N102" s="22">
        <v>44575</v>
      </c>
      <c r="O102" s="22">
        <v>44924</v>
      </c>
      <c r="P102" s="23">
        <v>26749000</v>
      </c>
      <c r="Q102" s="24">
        <f t="shared" si="5"/>
        <v>231</v>
      </c>
      <c r="R102" s="25">
        <f t="shared" si="6"/>
        <v>349</v>
      </c>
      <c r="S102" s="26">
        <f t="shared" si="7"/>
        <v>0.66189111747851004</v>
      </c>
      <c r="T102" s="23">
        <v>10544533</v>
      </c>
      <c r="U102" s="23">
        <f t="shared" si="8"/>
        <v>16204467</v>
      </c>
      <c r="V102" s="19">
        <v>0</v>
      </c>
      <c r="W102" s="23">
        <v>0</v>
      </c>
      <c r="X102" s="23">
        <f t="shared" si="9"/>
        <v>26749000</v>
      </c>
      <c r="Y102" s="19">
        <v>0</v>
      </c>
      <c r="Z102" s="27" t="s">
        <v>141</v>
      </c>
      <c r="AA102" s="20" t="s">
        <v>142</v>
      </c>
      <c r="AC102" s="31"/>
      <c r="AD102" s="31"/>
      <c r="AE102" s="31"/>
    </row>
    <row r="103" spans="1:31" x14ac:dyDescent="0.25">
      <c r="B103" s="18">
        <v>2022</v>
      </c>
      <c r="C103" s="18">
        <v>220071</v>
      </c>
      <c r="D103" s="20" t="s">
        <v>277</v>
      </c>
      <c r="E103" s="19">
        <v>1022979598</v>
      </c>
      <c r="F103" s="20" t="s">
        <v>278</v>
      </c>
      <c r="G103" s="19">
        <v>1</v>
      </c>
      <c r="H103" s="20" t="s">
        <v>272</v>
      </c>
      <c r="I103" s="19">
        <v>52907455</v>
      </c>
      <c r="J103" s="19" t="s">
        <v>35</v>
      </c>
      <c r="K103" s="19" t="s">
        <v>35</v>
      </c>
      <c r="L103" s="22">
        <v>44804</v>
      </c>
      <c r="M103" s="29">
        <v>44573</v>
      </c>
      <c r="N103" s="22">
        <v>44575</v>
      </c>
      <c r="O103" s="22">
        <v>44924</v>
      </c>
      <c r="P103" s="23">
        <v>26749000</v>
      </c>
      <c r="Q103" s="24">
        <f t="shared" si="5"/>
        <v>231</v>
      </c>
      <c r="R103" s="25">
        <f t="shared" si="6"/>
        <v>349</v>
      </c>
      <c r="S103" s="26">
        <f t="shared" si="7"/>
        <v>0.66189111747851004</v>
      </c>
      <c r="T103" s="23">
        <v>8218533</v>
      </c>
      <c r="U103" s="23">
        <f t="shared" si="8"/>
        <v>18530467</v>
      </c>
      <c r="V103" s="19">
        <v>0</v>
      </c>
      <c r="W103" s="23">
        <v>0</v>
      </c>
      <c r="X103" s="23">
        <f t="shared" si="9"/>
        <v>26749000</v>
      </c>
      <c r="Y103" s="19">
        <v>0</v>
      </c>
      <c r="Z103" s="27" t="s">
        <v>141</v>
      </c>
      <c r="AA103" s="20" t="s">
        <v>142</v>
      </c>
      <c r="AC103" s="31"/>
      <c r="AD103" s="31"/>
      <c r="AE103" s="31"/>
    </row>
    <row r="104" spans="1:31" x14ac:dyDescent="0.25">
      <c r="B104" s="18">
        <v>2022</v>
      </c>
      <c r="C104" s="18">
        <v>220072</v>
      </c>
      <c r="D104" s="20" t="s">
        <v>279</v>
      </c>
      <c r="E104" s="19">
        <v>1032377265</v>
      </c>
      <c r="F104" s="20" t="s">
        <v>280</v>
      </c>
      <c r="G104" s="19">
        <v>1</v>
      </c>
      <c r="H104" s="20" t="s">
        <v>272</v>
      </c>
      <c r="I104" s="19">
        <v>52907455</v>
      </c>
      <c r="J104" s="19" t="s">
        <v>35</v>
      </c>
      <c r="K104" s="19" t="s">
        <v>35</v>
      </c>
      <c r="L104" s="22">
        <v>44804</v>
      </c>
      <c r="M104" s="29">
        <v>44573</v>
      </c>
      <c r="N104" s="22">
        <v>44575</v>
      </c>
      <c r="O104" s="22">
        <v>44924</v>
      </c>
      <c r="P104" s="23">
        <v>26749000</v>
      </c>
      <c r="Q104" s="24">
        <f t="shared" si="5"/>
        <v>231</v>
      </c>
      <c r="R104" s="25">
        <f t="shared" si="6"/>
        <v>349</v>
      </c>
      <c r="S104" s="26">
        <f t="shared" si="7"/>
        <v>0.66189111747851004</v>
      </c>
      <c r="T104" s="23">
        <v>8218533</v>
      </c>
      <c r="U104" s="23">
        <f t="shared" si="8"/>
        <v>18530467</v>
      </c>
      <c r="V104" s="19">
        <v>0</v>
      </c>
      <c r="W104" s="23">
        <v>0</v>
      </c>
      <c r="X104" s="23">
        <f t="shared" si="9"/>
        <v>26749000</v>
      </c>
      <c r="Y104" s="19">
        <v>0</v>
      </c>
      <c r="Z104" s="27" t="s">
        <v>141</v>
      </c>
      <c r="AA104" s="20" t="s">
        <v>142</v>
      </c>
      <c r="AC104" s="28"/>
      <c r="AD104" s="28"/>
      <c r="AE104" s="28"/>
    </row>
    <row r="105" spans="1:31" x14ac:dyDescent="0.25">
      <c r="B105" s="18">
        <v>2022</v>
      </c>
      <c r="C105" s="18">
        <v>220074</v>
      </c>
      <c r="D105" s="20" t="s">
        <v>281</v>
      </c>
      <c r="E105" s="19">
        <v>1010206491</v>
      </c>
      <c r="F105" s="20" t="s">
        <v>282</v>
      </c>
      <c r="G105" s="19">
        <v>1</v>
      </c>
      <c r="H105" s="20" t="s">
        <v>272</v>
      </c>
      <c r="I105" s="19">
        <v>52907455</v>
      </c>
      <c r="J105" s="19" t="s">
        <v>35</v>
      </c>
      <c r="K105" s="19" t="s">
        <v>35</v>
      </c>
      <c r="L105" s="22">
        <v>44804</v>
      </c>
      <c r="M105" s="29">
        <v>44573</v>
      </c>
      <c r="N105" s="22">
        <v>44574</v>
      </c>
      <c r="O105" s="22">
        <v>44923</v>
      </c>
      <c r="P105" s="23">
        <v>26749000</v>
      </c>
      <c r="Q105" s="24">
        <f t="shared" si="5"/>
        <v>231</v>
      </c>
      <c r="R105" s="25">
        <f t="shared" si="6"/>
        <v>349</v>
      </c>
      <c r="S105" s="26">
        <f t="shared" si="7"/>
        <v>0.66189111747851004</v>
      </c>
      <c r="T105" s="23">
        <v>8296067</v>
      </c>
      <c r="U105" s="23">
        <f t="shared" si="8"/>
        <v>18452933</v>
      </c>
      <c r="V105" s="19">
        <v>0</v>
      </c>
      <c r="W105" s="23">
        <v>0</v>
      </c>
      <c r="X105" s="23">
        <f t="shared" si="9"/>
        <v>26749000</v>
      </c>
      <c r="Y105" s="19">
        <v>0</v>
      </c>
      <c r="Z105" s="27" t="s">
        <v>141</v>
      </c>
      <c r="AA105" s="20" t="s">
        <v>142</v>
      </c>
      <c r="AC105" s="31"/>
      <c r="AD105" s="31"/>
      <c r="AE105" s="31"/>
    </row>
    <row r="106" spans="1:31" x14ac:dyDescent="0.25">
      <c r="B106" s="18">
        <v>2022</v>
      </c>
      <c r="C106" s="18">
        <v>220075</v>
      </c>
      <c r="D106" s="20" t="s">
        <v>283</v>
      </c>
      <c r="E106" s="19">
        <v>52695323</v>
      </c>
      <c r="F106" s="20" t="s">
        <v>284</v>
      </c>
      <c r="G106" s="19">
        <v>1</v>
      </c>
      <c r="H106" s="20" t="s">
        <v>100</v>
      </c>
      <c r="I106" s="19">
        <v>52329596</v>
      </c>
      <c r="J106" s="19" t="s">
        <v>35</v>
      </c>
      <c r="K106" s="19" t="s">
        <v>35</v>
      </c>
      <c r="L106" s="22">
        <v>44804</v>
      </c>
      <c r="M106" s="29">
        <v>44573</v>
      </c>
      <c r="N106" s="22">
        <v>44581</v>
      </c>
      <c r="O106" s="22">
        <v>44885</v>
      </c>
      <c r="P106" s="23">
        <v>65130000</v>
      </c>
      <c r="Q106" s="24">
        <f t="shared" si="5"/>
        <v>231</v>
      </c>
      <c r="R106" s="25">
        <f t="shared" si="6"/>
        <v>304</v>
      </c>
      <c r="S106" s="26">
        <f t="shared" si="7"/>
        <v>0.75986842105263153</v>
      </c>
      <c r="T106" s="23">
        <v>21927100</v>
      </c>
      <c r="U106" s="23">
        <f t="shared" si="8"/>
        <v>43202900</v>
      </c>
      <c r="V106" s="19">
        <v>0</v>
      </c>
      <c r="W106" s="23">
        <v>0</v>
      </c>
      <c r="X106" s="23">
        <f t="shared" si="9"/>
        <v>65130000</v>
      </c>
      <c r="Y106" s="19">
        <v>0</v>
      </c>
      <c r="Z106" s="27" t="s">
        <v>101</v>
      </c>
      <c r="AA106" s="20" t="s">
        <v>102</v>
      </c>
      <c r="AC106" s="28"/>
      <c r="AD106" s="28"/>
      <c r="AE106" s="28"/>
    </row>
    <row r="107" spans="1:31" x14ac:dyDescent="0.25">
      <c r="B107" s="18">
        <v>2022</v>
      </c>
      <c r="C107" s="18">
        <v>220077</v>
      </c>
      <c r="D107" s="20" t="s">
        <v>143</v>
      </c>
      <c r="E107" s="19">
        <v>1016018345</v>
      </c>
      <c r="F107" s="20" t="s">
        <v>285</v>
      </c>
      <c r="G107" s="19">
        <v>1</v>
      </c>
      <c r="H107" s="20" t="s">
        <v>251</v>
      </c>
      <c r="I107" s="19">
        <v>52033530</v>
      </c>
      <c r="J107" s="19" t="s">
        <v>35</v>
      </c>
      <c r="K107" s="19" t="s">
        <v>35</v>
      </c>
      <c r="L107" s="22">
        <v>44804</v>
      </c>
      <c r="M107" s="29">
        <v>44573</v>
      </c>
      <c r="N107" s="22">
        <v>44575</v>
      </c>
      <c r="O107" s="22">
        <v>44787</v>
      </c>
      <c r="P107" s="23">
        <v>38227000</v>
      </c>
      <c r="Q107" s="24">
        <f t="shared" si="5"/>
        <v>231</v>
      </c>
      <c r="R107" s="25">
        <f t="shared" si="6"/>
        <v>212</v>
      </c>
      <c r="S107" s="26">
        <f t="shared" si="7"/>
        <v>1</v>
      </c>
      <c r="T107" s="23">
        <v>19477567</v>
      </c>
      <c r="U107" s="23">
        <f t="shared" si="8"/>
        <v>18749433</v>
      </c>
      <c r="V107" s="19">
        <v>0</v>
      </c>
      <c r="W107" s="23">
        <v>0</v>
      </c>
      <c r="X107" s="23">
        <f t="shared" si="9"/>
        <v>38227000</v>
      </c>
      <c r="Y107" s="19">
        <v>0</v>
      </c>
      <c r="Z107" s="27" t="s">
        <v>45</v>
      </c>
      <c r="AA107" s="20" t="s">
        <v>146</v>
      </c>
      <c r="AC107" s="31"/>
      <c r="AD107" s="31"/>
      <c r="AE107" s="31"/>
    </row>
    <row r="108" spans="1:31" x14ac:dyDescent="0.25">
      <c r="B108" s="18">
        <v>2022</v>
      </c>
      <c r="C108" s="18">
        <v>220078</v>
      </c>
      <c r="D108" s="20" t="s">
        <v>286</v>
      </c>
      <c r="E108" s="19">
        <v>1032471756</v>
      </c>
      <c r="F108" s="20" t="s">
        <v>287</v>
      </c>
      <c r="G108" s="19">
        <v>1</v>
      </c>
      <c r="H108" s="20" t="s">
        <v>288</v>
      </c>
      <c r="I108" s="19">
        <v>52057895</v>
      </c>
      <c r="J108" s="19" t="s">
        <v>35</v>
      </c>
      <c r="K108" s="19" t="s">
        <v>35</v>
      </c>
      <c r="L108" s="22">
        <v>44804</v>
      </c>
      <c r="M108" s="29">
        <v>44574</v>
      </c>
      <c r="N108" s="22">
        <v>44581</v>
      </c>
      <c r="O108" s="22">
        <v>44831</v>
      </c>
      <c r="P108" s="23">
        <v>21609500</v>
      </c>
      <c r="Q108" s="24">
        <f t="shared" si="5"/>
        <v>230</v>
      </c>
      <c r="R108" s="25">
        <f t="shared" si="6"/>
        <v>250</v>
      </c>
      <c r="S108" s="26">
        <f t="shared" si="7"/>
        <v>0.92</v>
      </c>
      <c r="T108" s="23">
        <v>13227633</v>
      </c>
      <c r="U108" s="23">
        <f t="shared" si="8"/>
        <v>19121134</v>
      </c>
      <c r="V108" s="19">
        <v>1</v>
      </c>
      <c r="W108" s="23">
        <v>10739267</v>
      </c>
      <c r="X108" s="23">
        <f t="shared" si="9"/>
        <v>32348767</v>
      </c>
      <c r="Y108" s="19">
        <v>88</v>
      </c>
      <c r="Z108" s="27" t="s">
        <v>289</v>
      </c>
      <c r="AA108" s="20" t="s">
        <v>290</v>
      </c>
      <c r="AC108" s="31"/>
      <c r="AD108" s="31"/>
      <c r="AE108" s="31"/>
    </row>
    <row r="109" spans="1:31" x14ac:dyDescent="0.25">
      <c r="B109" s="18">
        <v>2022</v>
      </c>
      <c r="C109" s="18">
        <v>220079</v>
      </c>
      <c r="D109" s="20" t="s">
        <v>291</v>
      </c>
      <c r="E109" s="19">
        <v>80871952</v>
      </c>
      <c r="F109" s="20" t="s">
        <v>292</v>
      </c>
      <c r="G109" s="19">
        <v>1</v>
      </c>
      <c r="H109" s="20" t="s">
        <v>44</v>
      </c>
      <c r="I109" s="19">
        <v>52427296</v>
      </c>
      <c r="J109" s="19" t="s">
        <v>35</v>
      </c>
      <c r="K109" s="19" t="s">
        <v>35</v>
      </c>
      <c r="L109" s="22">
        <v>44804</v>
      </c>
      <c r="M109" s="29">
        <v>44574</v>
      </c>
      <c r="N109" s="22">
        <v>44578</v>
      </c>
      <c r="O109" s="22">
        <v>44912</v>
      </c>
      <c r="P109" s="23">
        <v>82764000</v>
      </c>
      <c r="Q109" s="24">
        <f t="shared" si="5"/>
        <v>230</v>
      </c>
      <c r="R109" s="25">
        <f t="shared" si="6"/>
        <v>334</v>
      </c>
      <c r="S109" s="26">
        <f t="shared" si="7"/>
        <v>0.68862275449101795</v>
      </c>
      <c r="T109" s="23">
        <v>33607200</v>
      </c>
      <c r="U109" s="23">
        <f t="shared" si="8"/>
        <v>49156800</v>
      </c>
      <c r="V109" s="19">
        <v>0</v>
      </c>
      <c r="W109" s="23">
        <v>0</v>
      </c>
      <c r="X109" s="23">
        <f t="shared" si="9"/>
        <v>82764000</v>
      </c>
      <c r="Y109" s="19">
        <v>0</v>
      </c>
      <c r="Z109" s="27" t="s">
        <v>45</v>
      </c>
      <c r="AA109" s="20" t="s">
        <v>46</v>
      </c>
      <c r="AC109" s="31"/>
      <c r="AD109" s="31"/>
      <c r="AE109" s="31"/>
    </row>
    <row r="110" spans="1:31" x14ac:dyDescent="0.25">
      <c r="B110" s="18">
        <v>2022</v>
      </c>
      <c r="C110" s="18">
        <v>220080</v>
      </c>
      <c r="D110" s="20" t="s">
        <v>291</v>
      </c>
      <c r="E110" s="19">
        <v>80084596</v>
      </c>
      <c r="F110" s="20" t="s">
        <v>293</v>
      </c>
      <c r="G110" s="19">
        <v>1</v>
      </c>
      <c r="H110" s="20" t="s">
        <v>44</v>
      </c>
      <c r="I110" s="19">
        <v>52427296</v>
      </c>
      <c r="J110" s="19" t="s">
        <v>35</v>
      </c>
      <c r="K110" s="19" t="s">
        <v>35</v>
      </c>
      <c r="L110" s="22">
        <v>44804</v>
      </c>
      <c r="M110" s="29">
        <v>44574</v>
      </c>
      <c r="N110" s="22">
        <v>44579</v>
      </c>
      <c r="O110" s="22">
        <v>44926</v>
      </c>
      <c r="P110" s="23">
        <v>86024400</v>
      </c>
      <c r="Q110" s="24">
        <f t="shared" si="5"/>
        <v>230</v>
      </c>
      <c r="R110" s="25">
        <f t="shared" si="6"/>
        <v>347</v>
      </c>
      <c r="S110" s="26">
        <f t="shared" si="7"/>
        <v>0.66282420749279536</v>
      </c>
      <c r="T110" s="23">
        <v>33356400</v>
      </c>
      <c r="U110" s="23">
        <f t="shared" si="8"/>
        <v>52668000</v>
      </c>
      <c r="V110" s="19">
        <v>0</v>
      </c>
      <c r="W110" s="23">
        <v>0</v>
      </c>
      <c r="X110" s="23">
        <f t="shared" si="9"/>
        <v>86024400</v>
      </c>
      <c r="Y110" s="19">
        <v>0</v>
      </c>
      <c r="Z110" s="27" t="s">
        <v>45</v>
      </c>
      <c r="AA110" s="20" t="s">
        <v>46</v>
      </c>
      <c r="AC110" s="31"/>
      <c r="AD110" s="31"/>
      <c r="AE110" s="31"/>
    </row>
    <row r="111" spans="1:31" x14ac:dyDescent="0.25">
      <c r="A111" t="s">
        <v>38</v>
      </c>
      <c r="B111" s="18">
        <v>2022</v>
      </c>
      <c r="C111" s="19">
        <v>220082</v>
      </c>
      <c r="D111" s="20" t="s">
        <v>215</v>
      </c>
      <c r="E111" s="19">
        <v>1032442751</v>
      </c>
      <c r="F111" s="20" t="s">
        <v>294</v>
      </c>
      <c r="G111" s="19">
        <v>1</v>
      </c>
      <c r="H111" s="20" t="s">
        <v>217</v>
      </c>
      <c r="I111" s="19">
        <v>88276505</v>
      </c>
      <c r="J111" s="19" t="s">
        <v>35</v>
      </c>
      <c r="K111" s="19" t="s">
        <v>35</v>
      </c>
      <c r="L111" s="22">
        <v>44804</v>
      </c>
      <c r="M111" s="29">
        <v>44575</v>
      </c>
      <c r="N111" s="29">
        <v>44578</v>
      </c>
      <c r="O111" s="29">
        <v>44850</v>
      </c>
      <c r="P111" s="23">
        <v>39078000</v>
      </c>
      <c r="Q111" s="24">
        <f t="shared" si="5"/>
        <v>229</v>
      </c>
      <c r="R111" s="25">
        <f t="shared" si="6"/>
        <v>272</v>
      </c>
      <c r="S111" s="26">
        <f t="shared" si="7"/>
        <v>0.84191176470588236</v>
      </c>
      <c r="T111" s="23">
        <v>39078000</v>
      </c>
      <c r="U111" s="23">
        <f t="shared" si="8"/>
        <v>19539000</v>
      </c>
      <c r="V111" s="19">
        <v>1</v>
      </c>
      <c r="W111" s="23">
        <v>19539000</v>
      </c>
      <c r="X111" s="23">
        <f t="shared" si="9"/>
        <v>58617000</v>
      </c>
      <c r="Y111" s="19">
        <v>90</v>
      </c>
      <c r="Z111" s="27" t="s">
        <v>218</v>
      </c>
      <c r="AA111" s="20" t="s">
        <v>219</v>
      </c>
      <c r="AC111" s="31"/>
      <c r="AD111" s="31"/>
      <c r="AE111" s="31"/>
    </row>
    <row r="112" spans="1:31" x14ac:dyDescent="0.25">
      <c r="B112" s="18">
        <v>2022</v>
      </c>
      <c r="C112" s="19">
        <v>220083</v>
      </c>
      <c r="D112" s="20" t="s">
        <v>215</v>
      </c>
      <c r="E112" s="19">
        <v>20830634</v>
      </c>
      <c r="F112" s="20" t="s">
        <v>295</v>
      </c>
      <c r="G112" s="19">
        <v>1</v>
      </c>
      <c r="H112" s="20" t="s">
        <v>217</v>
      </c>
      <c r="I112" s="19">
        <v>88276505</v>
      </c>
      <c r="J112" s="19" t="s">
        <v>35</v>
      </c>
      <c r="K112" s="19" t="s">
        <v>35</v>
      </c>
      <c r="L112" s="22">
        <v>44804</v>
      </c>
      <c r="M112" s="29">
        <v>44575</v>
      </c>
      <c r="N112" s="29">
        <v>44580</v>
      </c>
      <c r="O112" s="29">
        <v>44852</v>
      </c>
      <c r="P112" s="23">
        <v>39078000</v>
      </c>
      <c r="Q112" s="24">
        <f t="shared" si="5"/>
        <v>229</v>
      </c>
      <c r="R112" s="25">
        <f t="shared" si="6"/>
        <v>272</v>
      </c>
      <c r="S112" s="26">
        <f t="shared" si="7"/>
        <v>0.84191176470588236</v>
      </c>
      <c r="T112" s="23">
        <v>39078000</v>
      </c>
      <c r="U112" s="23">
        <f t="shared" si="8"/>
        <v>19539000</v>
      </c>
      <c r="V112" s="19">
        <v>1</v>
      </c>
      <c r="W112" s="23">
        <v>19539000</v>
      </c>
      <c r="X112" s="23">
        <f t="shared" si="9"/>
        <v>58617000</v>
      </c>
      <c r="Y112" s="19">
        <v>90</v>
      </c>
      <c r="Z112" s="27" t="s">
        <v>218</v>
      </c>
      <c r="AA112" s="20" t="s">
        <v>219</v>
      </c>
      <c r="AC112" s="28"/>
      <c r="AD112" s="28"/>
      <c r="AE112" s="28"/>
    </row>
    <row r="113" spans="1:31" x14ac:dyDescent="0.25">
      <c r="A113" t="s">
        <v>38</v>
      </c>
      <c r="B113" s="18">
        <v>2022</v>
      </c>
      <c r="C113" s="19">
        <v>220084</v>
      </c>
      <c r="D113" s="20" t="s">
        <v>215</v>
      </c>
      <c r="E113" s="19">
        <v>79043206</v>
      </c>
      <c r="F113" s="20" t="s">
        <v>296</v>
      </c>
      <c r="G113" s="19">
        <v>1</v>
      </c>
      <c r="H113" s="20" t="s">
        <v>217</v>
      </c>
      <c r="I113" s="19">
        <v>88276505</v>
      </c>
      <c r="J113" s="19" t="s">
        <v>35</v>
      </c>
      <c r="K113" s="19" t="s">
        <v>35</v>
      </c>
      <c r="L113" s="22">
        <v>44804</v>
      </c>
      <c r="M113" s="29">
        <v>44575</v>
      </c>
      <c r="N113" s="29">
        <v>44581</v>
      </c>
      <c r="O113" s="29">
        <v>44853</v>
      </c>
      <c r="P113" s="23">
        <v>39078000</v>
      </c>
      <c r="Q113" s="24">
        <f t="shared" si="5"/>
        <v>229</v>
      </c>
      <c r="R113" s="25">
        <f t="shared" si="6"/>
        <v>272</v>
      </c>
      <c r="S113" s="26">
        <f t="shared" si="7"/>
        <v>0.84191176470588236</v>
      </c>
      <c r="T113" s="23">
        <v>39078000</v>
      </c>
      <c r="U113" s="23">
        <f t="shared" si="8"/>
        <v>19539000</v>
      </c>
      <c r="V113" s="19">
        <v>1</v>
      </c>
      <c r="W113" s="23">
        <v>19539000</v>
      </c>
      <c r="X113" s="23">
        <f t="shared" si="9"/>
        <v>58617000</v>
      </c>
      <c r="Y113" s="19">
        <v>90</v>
      </c>
      <c r="Z113" s="27" t="s">
        <v>218</v>
      </c>
      <c r="AA113" s="20" t="s">
        <v>219</v>
      </c>
      <c r="AC113" s="31"/>
      <c r="AD113" s="31"/>
      <c r="AE113" s="31"/>
    </row>
    <row r="114" spans="1:31" x14ac:dyDescent="0.25">
      <c r="B114" s="18">
        <v>2022</v>
      </c>
      <c r="C114" s="18">
        <v>220085</v>
      </c>
      <c r="D114" s="20" t="s">
        <v>297</v>
      </c>
      <c r="E114" s="19">
        <v>80117367</v>
      </c>
      <c r="F114" s="20" t="s">
        <v>298</v>
      </c>
      <c r="G114" s="19">
        <v>1</v>
      </c>
      <c r="H114" s="20" t="s">
        <v>223</v>
      </c>
      <c r="I114" s="19">
        <v>51780474</v>
      </c>
      <c r="J114" s="19" t="s">
        <v>35</v>
      </c>
      <c r="K114" s="19" t="s">
        <v>35</v>
      </c>
      <c r="L114" s="22">
        <v>44804</v>
      </c>
      <c r="M114" s="29">
        <v>44573</v>
      </c>
      <c r="N114" s="22">
        <v>44575</v>
      </c>
      <c r="O114" s="22">
        <v>44848</v>
      </c>
      <c r="P114" s="23">
        <v>83736000</v>
      </c>
      <c r="Q114" s="24">
        <f t="shared" si="5"/>
        <v>231</v>
      </c>
      <c r="R114" s="25">
        <f t="shared" si="6"/>
        <v>273</v>
      </c>
      <c r="S114" s="26">
        <f t="shared" si="7"/>
        <v>0.84615384615384615</v>
      </c>
      <c r="T114" s="23">
        <v>33184266</v>
      </c>
      <c r="U114" s="23">
        <f t="shared" si="8"/>
        <v>50551734</v>
      </c>
      <c r="V114" s="19">
        <v>0</v>
      </c>
      <c r="W114" s="23">
        <v>0</v>
      </c>
      <c r="X114" s="23">
        <f t="shared" si="9"/>
        <v>83736000</v>
      </c>
      <c r="Y114" s="19">
        <v>0</v>
      </c>
      <c r="Z114" s="27" t="s">
        <v>79</v>
      </c>
      <c r="AA114" s="20" t="s">
        <v>80</v>
      </c>
      <c r="AC114" s="31"/>
      <c r="AD114" s="31"/>
      <c r="AE114" s="31"/>
    </row>
    <row r="115" spans="1:31" x14ac:dyDescent="0.25">
      <c r="B115" s="18">
        <v>2022</v>
      </c>
      <c r="C115" s="18">
        <v>220086</v>
      </c>
      <c r="D115" s="20" t="s">
        <v>299</v>
      </c>
      <c r="E115" s="19">
        <v>52480985</v>
      </c>
      <c r="F115" s="20" t="s">
        <v>300</v>
      </c>
      <c r="G115" s="19">
        <v>1</v>
      </c>
      <c r="H115" s="20" t="s">
        <v>100</v>
      </c>
      <c r="I115" s="19">
        <v>52329596</v>
      </c>
      <c r="J115" s="19" t="s">
        <v>35</v>
      </c>
      <c r="K115" s="19" t="s">
        <v>35</v>
      </c>
      <c r="L115" s="22">
        <v>44804</v>
      </c>
      <c r="M115" s="29">
        <v>44573</v>
      </c>
      <c r="N115" s="22">
        <v>44579</v>
      </c>
      <c r="O115" s="22">
        <v>44791</v>
      </c>
      <c r="P115" s="23">
        <v>36813000</v>
      </c>
      <c r="Q115" s="24">
        <f t="shared" si="5"/>
        <v>231</v>
      </c>
      <c r="R115" s="25">
        <f t="shared" si="6"/>
        <v>212</v>
      </c>
      <c r="S115" s="26">
        <f t="shared" si="7"/>
        <v>1</v>
      </c>
      <c r="T115" s="23">
        <v>23314900</v>
      </c>
      <c r="U115" s="23">
        <f t="shared" si="8"/>
        <v>13498100</v>
      </c>
      <c r="V115" s="19">
        <v>0</v>
      </c>
      <c r="W115" s="23">
        <v>0</v>
      </c>
      <c r="X115" s="23">
        <f t="shared" si="9"/>
        <v>36813000</v>
      </c>
      <c r="Y115" s="19">
        <v>0</v>
      </c>
      <c r="Z115" s="27" t="s">
        <v>101</v>
      </c>
      <c r="AA115" s="20" t="s">
        <v>102</v>
      </c>
      <c r="AC115" s="31"/>
      <c r="AD115" s="31"/>
      <c r="AE115" s="31"/>
    </row>
    <row r="116" spans="1:31" x14ac:dyDescent="0.25">
      <c r="B116" s="18">
        <v>2022</v>
      </c>
      <c r="C116" s="18">
        <v>220087</v>
      </c>
      <c r="D116" s="20" t="s">
        <v>301</v>
      </c>
      <c r="E116" s="19">
        <v>80180468</v>
      </c>
      <c r="F116" s="20" t="s">
        <v>302</v>
      </c>
      <c r="G116" s="19">
        <v>1</v>
      </c>
      <c r="H116" s="20" t="s">
        <v>60</v>
      </c>
      <c r="I116" s="19">
        <v>51874480</v>
      </c>
      <c r="J116" s="19" t="s">
        <v>35</v>
      </c>
      <c r="K116" s="19" t="s">
        <v>35</v>
      </c>
      <c r="L116" s="22">
        <v>44804</v>
      </c>
      <c r="M116" s="29">
        <v>44573</v>
      </c>
      <c r="N116" s="22">
        <v>44593</v>
      </c>
      <c r="O116" s="22">
        <v>44852</v>
      </c>
      <c r="P116" s="23">
        <v>41582600</v>
      </c>
      <c r="Q116" s="24">
        <f t="shared" si="5"/>
        <v>231</v>
      </c>
      <c r="R116" s="25">
        <f t="shared" si="6"/>
        <v>259</v>
      </c>
      <c r="S116" s="26">
        <f t="shared" si="7"/>
        <v>0.89189189189189189</v>
      </c>
      <c r="T116" s="23">
        <v>14562000</v>
      </c>
      <c r="U116" s="23">
        <f t="shared" si="8"/>
        <v>27020600</v>
      </c>
      <c r="V116" s="19">
        <v>0</v>
      </c>
      <c r="W116" s="23">
        <v>0</v>
      </c>
      <c r="X116" s="23">
        <f t="shared" si="9"/>
        <v>41582600</v>
      </c>
      <c r="Y116" s="19">
        <v>0</v>
      </c>
      <c r="Z116" s="27" t="s">
        <v>45</v>
      </c>
      <c r="AA116" s="20" t="s">
        <v>178</v>
      </c>
      <c r="AC116" s="31"/>
      <c r="AD116" s="31"/>
      <c r="AE116" s="31"/>
    </row>
    <row r="117" spans="1:31" x14ac:dyDescent="0.25">
      <c r="B117" s="18">
        <v>2022</v>
      </c>
      <c r="C117" s="18">
        <v>220088</v>
      </c>
      <c r="D117" s="20" t="s">
        <v>303</v>
      </c>
      <c r="E117" s="19">
        <v>41758887</v>
      </c>
      <c r="F117" s="20" t="s">
        <v>304</v>
      </c>
      <c r="G117" s="19">
        <v>1</v>
      </c>
      <c r="H117" s="20" t="s">
        <v>305</v>
      </c>
      <c r="I117" s="19">
        <v>80443395</v>
      </c>
      <c r="J117" s="19" t="s">
        <v>35</v>
      </c>
      <c r="K117" s="19" t="s">
        <v>35</v>
      </c>
      <c r="L117" s="22">
        <v>44804</v>
      </c>
      <c r="M117" s="29">
        <v>44574</v>
      </c>
      <c r="N117" s="22">
        <v>44581</v>
      </c>
      <c r="O117" s="22">
        <v>44915</v>
      </c>
      <c r="P117" s="23">
        <v>88550000</v>
      </c>
      <c r="Q117" s="24">
        <f t="shared" si="5"/>
        <v>230</v>
      </c>
      <c r="R117" s="25">
        <f t="shared" si="6"/>
        <v>334</v>
      </c>
      <c r="S117" s="26">
        <f t="shared" si="7"/>
        <v>0.68862275449101795</v>
      </c>
      <c r="T117" s="23">
        <v>35151667</v>
      </c>
      <c r="U117" s="23">
        <f t="shared" si="8"/>
        <v>53398333</v>
      </c>
      <c r="V117" s="19">
        <v>0</v>
      </c>
      <c r="W117" s="23">
        <v>0</v>
      </c>
      <c r="X117" s="23">
        <f t="shared" si="9"/>
        <v>88550000</v>
      </c>
      <c r="Y117" s="19">
        <v>0</v>
      </c>
      <c r="Z117" s="27" t="s">
        <v>79</v>
      </c>
      <c r="AA117" s="20" t="s">
        <v>306</v>
      </c>
      <c r="AC117" s="31"/>
      <c r="AD117" s="31"/>
      <c r="AE117" s="31"/>
    </row>
    <row r="118" spans="1:31" x14ac:dyDescent="0.25">
      <c r="B118" s="18">
        <v>2022</v>
      </c>
      <c r="C118" s="19">
        <v>220090</v>
      </c>
      <c r="D118" s="20" t="s">
        <v>307</v>
      </c>
      <c r="E118" s="19">
        <v>51933372</v>
      </c>
      <c r="F118" s="20" t="s">
        <v>308</v>
      </c>
      <c r="G118" s="30">
        <v>1</v>
      </c>
      <c r="H118" s="20" t="s">
        <v>256</v>
      </c>
      <c r="I118" s="19">
        <v>52101644</v>
      </c>
      <c r="J118" s="19" t="s">
        <v>35</v>
      </c>
      <c r="K118" s="19" t="s">
        <v>35</v>
      </c>
      <c r="L118" s="22">
        <v>44804</v>
      </c>
      <c r="M118" s="29">
        <v>44574</v>
      </c>
      <c r="N118" s="22">
        <v>44580</v>
      </c>
      <c r="O118" s="22">
        <v>44807</v>
      </c>
      <c r="P118" s="23">
        <v>17060000</v>
      </c>
      <c r="Q118" s="24">
        <f t="shared" si="5"/>
        <v>230</v>
      </c>
      <c r="R118" s="25">
        <f t="shared" si="6"/>
        <v>227</v>
      </c>
      <c r="S118" s="26">
        <f t="shared" si="7"/>
        <v>1</v>
      </c>
      <c r="T118" s="23">
        <v>15012800</v>
      </c>
      <c r="U118" s="23">
        <f t="shared" si="8"/>
        <v>10577200</v>
      </c>
      <c r="V118" s="19">
        <v>1</v>
      </c>
      <c r="W118" s="23">
        <v>8530000</v>
      </c>
      <c r="X118" s="23">
        <f t="shared" si="9"/>
        <v>25590000</v>
      </c>
      <c r="Y118" s="19">
        <v>75</v>
      </c>
      <c r="Z118" s="27" t="s">
        <v>79</v>
      </c>
      <c r="AA118" s="20" t="s">
        <v>165</v>
      </c>
      <c r="AC118" s="31"/>
      <c r="AD118" s="31"/>
      <c r="AE118" s="31"/>
    </row>
    <row r="119" spans="1:31" x14ac:dyDescent="0.25">
      <c r="B119" s="18">
        <v>2022</v>
      </c>
      <c r="C119" s="19">
        <v>220091</v>
      </c>
      <c r="D119" s="20" t="s">
        <v>309</v>
      </c>
      <c r="E119" s="19">
        <v>1014255083</v>
      </c>
      <c r="F119" s="20" t="s">
        <v>310</v>
      </c>
      <c r="G119" s="30">
        <v>1</v>
      </c>
      <c r="H119" s="20" t="s">
        <v>256</v>
      </c>
      <c r="I119" s="19">
        <v>52101644</v>
      </c>
      <c r="J119" s="19" t="s">
        <v>35</v>
      </c>
      <c r="K119" s="19" t="s">
        <v>35</v>
      </c>
      <c r="L119" s="22">
        <v>44804</v>
      </c>
      <c r="M119" s="29">
        <v>44574</v>
      </c>
      <c r="N119" s="22">
        <v>44580</v>
      </c>
      <c r="O119" s="22">
        <v>44807</v>
      </c>
      <c r="P119" s="23">
        <v>17060000</v>
      </c>
      <c r="Q119" s="24">
        <f t="shared" si="5"/>
        <v>230</v>
      </c>
      <c r="R119" s="25">
        <f t="shared" si="6"/>
        <v>227</v>
      </c>
      <c r="S119" s="26">
        <f t="shared" si="7"/>
        <v>1</v>
      </c>
      <c r="T119" s="23">
        <v>15012800</v>
      </c>
      <c r="U119" s="23">
        <f t="shared" si="8"/>
        <v>10577200</v>
      </c>
      <c r="V119" s="19">
        <v>1</v>
      </c>
      <c r="W119" s="23">
        <v>8530000</v>
      </c>
      <c r="X119" s="23">
        <f t="shared" si="9"/>
        <v>25590000</v>
      </c>
      <c r="Y119" s="19">
        <v>75</v>
      </c>
      <c r="Z119" s="27" t="s">
        <v>79</v>
      </c>
      <c r="AA119" s="20" t="s">
        <v>165</v>
      </c>
      <c r="AC119" s="31"/>
      <c r="AD119" s="31"/>
      <c r="AE119" s="31"/>
    </row>
    <row r="120" spans="1:31" x14ac:dyDescent="0.25">
      <c r="B120" s="18">
        <v>2022</v>
      </c>
      <c r="C120" s="19">
        <v>220092</v>
      </c>
      <c r="D120" s="20" t="s">
        <v>311</v>
      </c>
      <c r="E120" s="19">
        <v>52738032</v>
      </c>
      <c r="F120" s="20" t="s">
        <v>312</v>
      </c>
      <c r="G120" s="30">
        <v>1</v>
      </c>
      <c r="H120" s="20" t="s">
        <v>256</v>
      </c>
      <c r="I120" s="19">
        <v>52101644</v>
      </c>
      <c r="J120" s="19" t="s">
        <v>35</v>
      </c>
      <c r="K120" s="19" t="s">
        <v>35</v>
      </c>
      <c r="L120" s="22">
        <v>44804</v>
      </c>
      <c r="M120" s="29">
        <v>44574</v>
      </c>
      <c r="N120" s="22">
        <v>44580</v>
      </c>
      <c r="O120" s="22">
        <v>44807</v>
      </c>
      <c r="P120" s="23">
        <v>17060000</v>
      </c>
      <c r="Q120" s="24">
        <f t="shared" si="5"/>
        <v>230</v>
      </c>
      <c r="R120" s="25">
        <f t="shared" si="6"/>
        <v>227</v>
      </c>
      <c r="S120" s="26">
        <f t="shared" si="7"/>
        <v>1</v>
      </c>
      <c r="T120" s="23">
        <v>15012800</v>
      </c>
      <c r="U120" s="23">
        <f t="shared" si="8"/>
        <v>10577200</v>
      </c>
      <c r="V120" s="19">
        <v>1</v>
      </c>
      <c r="W120" s="23">
        <v>8530000</v>
      </c>
      <c r="X120" s="23">
        <f t="shared" si="9"/>
        <v>25590000</v>
      </c>
      <c r="Y120" s="19">
        <v>75</v>
      </c>
      <c r="Z120" s="27" t="s">
        <v>79</v>
      </c>
      <c r="AA120" s="20" t="s">
        <v>165</v>
      </c>
      <c r="AC120" s="31"/>
      <c r="AD120" s="31"/>
      <c r="AE120" s="31"/>
    </row>
    <row r="121" spans="1:31" x14ac:dyDescent="0.25">
      <c r="B121" s="18">
        <v>2022</v>
      </c>
      <c r="C121" s="19">
        <v>220093</v>
      </c>
      <c r="D121" s="20" t="s">
        <v>313</v>
      </c>
      <c r="E121" s="19">
        <v>1033809255</v>
      </c>
      <c r="F121" s="20" t="s">
        <v>314</v>
      </c>
      <c r="G121" s="30">
        <v>1</v>
      </c>
      <c r="H121" s="20" t="s">
        <v>256</v>
      </c>
      <c r="I121" s="19">
        <v>52101644</v>
      </c>
      <c r="J121" s="19" t="s">
        <v>35</v>
      </c>
      <c r="K121" s="19" t="s">
        <v>35</v>
      </c>
      <c r="L121" s="22">
        <v>44804</v>
      </c>
      <c r="M121" s="29">
        <v>44574</v>
      </c>
      <c r="N121" s="22">
        <v>44580</v>
      </c>
      <c r="O121" s="22">
        <v>44807</v>
      </c>
      <c r="P121" s="23">
        <v>17060000</v>
      </c>
      <c r="Q121" s="24">
        <f t="shared" si="5"/>
        <v>230</v>
      </c>
      <c r="R121" s="25">
        <f t="shared" si="6"/>
        <v>227</v>
      </c>
      <c r="S121" s="26">
        <f t="shared" si="7"/>
        <v>1</v>
      </c>
      <c r="T121" s="23">
        <v>15012800</v>
      </c>
      <c r="U121" s="23">
        <f t="shared" si="8"/>
        <v>10577200</v>
      </c>
      <c r="V121" s="19">
        <v>1</v>
      </c>
      <c r="W121" s="23">
        <v>8530000</v>
      </c>
      <c r="X121" s="23">
        <f t="shared" si="9"/>
        <v>25590000</v>
      </c>
      <c r="Y121" s="19">
        <v>75</v>
      </c>
      <c r="Z121" s="27" t="s">
        <v>79</v>
      </c>
      <c r="AA121" s="20" t="s">
        <v>165</v>
      </c>
      <c r="AC121" s="31"/>
      <c r="AD121" s="31"/>
      <c r="AE121" s="31"/>
    </row>
    <row r="122" spans="1:31" x14ac:dyDescent="0.25">
      <c r="B122" s="18">
        <v>2022</v>
      </c>
      <c r="C122" s="18">
        <v>220095</v>
      </c>
      <c r="D122" s="20" t="s">
        <v>315</v>
      </c>
      <c r="E122" s="19">
        <v>1140853902</v>
      </c>
      <c r="F122" s="20" t="s">
        <v>316</v>
      </c>
      <c r="G122" s="19">
        <v>1</v>
      </c>
      <c r="H122" s="20" t="s">
        <v>317</v>
      </c>
      <c r="I122" s="19">
        <v>80001466</v>
      </c>
      <c r="J122" s="19" t="s">
        <v>35</v>
      </c>
      <c r="K122" s="19" t="s">
        <v>35</v>
      </c>
      <c r="L122" s="22">
        <v>44804</v>
      </c>
      <c r="M122" s="29">
        <v>44574</v>
      </c>
      <c r="N122" s="22">
        <v>44579</v>
      </c>
      <c r="O122" s="22">
        <v>44926</v>
      </c>
      <c r="P122" s="23">
        <v>37455500</v>
      </c>
      <c r="Q122" s="24">
        <f t="shared" si="5"/>
        <v>230</v>
      </c>
      <c r="R122" s="25">
        <f t="shared" si="6"/>
        <v>347</v>
      </c>
      <c r="S122" s="26">
        <f t="shared" si="7"/>
        <v>0.66282420749279536</v>
      </c>
      <c r="T122" s="23">
        <v>11182366</v>
      </c>
      <c r="U122" s="23">
        <f t="shared" si="8"/>
        <v>26273134</v>
      </c>
      <c r="V122" s="19">
        <v>0</v>
      </c>
      <c r="W122" s="23">
        <v>0</v>
      </c>
      <c r="X122" s="23">
        <f t="shared" si="9"/>
        <v>37455500</v>
      </c>
      <c r="Y122" s="19">
        <v>0</v>
      </c>
      <c r="Z122" s="27" t="s">
        <v>141</v>
      </c>
      <c r="AA122" s="20" t="s">
        <v>142</v>
      </c>
      <c r="AC122" s="31"/>
      <c r="AD122" s="31"/>
      <c r="AE122" s="31"/>
    </row>
    <row r="123" spans="1:31" x14ac:dyDescent="0.25">
      <c r="B123" s="18">
        <v>2022</v>
      </c>
      <c r="C123" s="18">
        <v>220096</v>
      </c>
      <c r="D123" s="20" t="s">
        <v>185</v>
      </c>
      <c r="E123" s="19">
        <v>55152038</v>
      </c>
      <c r="F123" s="20" t="s">
        <v>318</v>
      </c>
      <c r="G123" s="19">
        <v>1</v>
      </c>
      <c r="H123" s="20" t="s">
        <v>186</v>
      </c>
      <c r="I123" s="19">
        <v>22515377</v>
      </c>
      <c r="J123" s="19" t="s">
        <v>35</v>
      </c>
      <c r="K123" s="19" t="s">
        <v>35</v>
      </c>
      <c r="L123" s="22">
        <v>44804</v>
      </c>
      <c r="M123" s="29">
        <v>44574</v>
      </c>
      <c r="N123" s="22">
        <v>44586</v>
      </c>
      <c r="O123" s="22">
        <v>44859</v>
      </c>
      <c r="P123" s="23">
        <v>36288000</v>
      </c>
      <c r="Q123" s="24">
        <f t="shared" si="5"/>
        <v>230</v>
      </c>
      <c r="R123" s="25">
        <f t="shared" si="6"/>
        <v>273</v>
      </c>
      <c r="S123" s="26">
        <f t="shared" si="7"/>
        <v>0.8424908424908425</v>
      </c>
      <c r="T123" s="23">
        <v>16934400</v>
      </c>
      <c r="U123" s="23">
        <f t="shared" si="8"/>
        <v>19353600</v>
      </c>
      <c r="V123" s="19">
        <v>0</v>
      </c>
      <c r="W123" s="23">
        <v>0</v>
      </c>
      <c r="X123" s="23">
        <f t="shared" si="9"/>
        <v>36288000</v>
      </c>
      <c r="Y123" s="19">
        <v>0</v>
      </c>
      <c r="Z123" s="27" t="s">
        <v>187</v>
      </c>
      <c r="AA123" s="20" t="s">
        <v>188</v>
      </c>
      <c r="AC123" s="31"/>
      <c r="AD123" s="31"/>
      <c r="AE123" s="31"/>
    </row>
    <row r="124" spans="1:31" x14ac:dyDescent="0.25">
      <c r="B124" s="18">
        <v>2022</v>
      </c>
      <c r="C124" s="18">
        <v>220097</v>
      </c>
      <c r="D124" s="20" t="s">
        <v>185</v>
      </c>
      <c r="E124" s="19">
        <v>80901106</v>
      </c>
      <c r="F124" s="20" t="s">
        <v>319</v>
      </c>
      <c r="G124" s="19">
        <v>1</v>
      </c>
      <c r="H124" s="20" t="s">
        <v>186</v>
      </c>
      <c r="I124" s="19">
        <v>22515377</v>
      </c>
      <c r="J124" s="19" t="s">
        <v>35</v>
      </c>
      <c r="K124" s="19" t="s">
        <v>35</v>
      </c>
      <c r="L124" s="22">
        <v>44804</v>
      </c>
      <c r="M124" s="29">
        <v>44574</v>
      </c>
      <c r="N124" s="22">
        <v>44581</v>
      </c>
      <c r="O124" s="22">
        <v>44854</v>
      </c>
      <c r="P124" s="23">
        <v>36288000</v>
      </c>
      <c r="Q124" s="24">
        <f t="shared" si="5"/>
        <v>230</v>
      </c>
      <c r="R124" s="25">
        <f t="shared" si="6"/>
        <v>273</v>
      </c>
      <c r="S124" s="26">
        <f t="shared" si="7"/>
        <v>0.8424908424908425</v>
      </c>
      <c r="T124" s="23">
        <v>17606400</v>
      </c>
      <c r="U124" s="23">
        <f t="shared" si="8"/>
        <v>18681600</v>
      </c>
      <c r="V124" s="19">
        <v>0</v>
      </c>
      <c r="W124" s="23">
        <v>0</v>
      </c>
      <c r="X124" s="23">
        <f t="shared" si="9"/>
        <v>36288000</v>
      </c>
      <c r="Y124" s="19">
        <v>0</v>
      </c>
      <c r="Z124" s="27" t="s">
        <v>187</v>
      </c>
      <c r="AA124" s="20" t="s">
        <v>188</v>
      </c>
      <c r="AC124" s="31"/>
      <c r="AD124" s="31"/>
      <c r="AE124" s="31"/>
    </row>
    <row r="125" spans="1:31" x14ac:dyDescent="0.25">
      <c r="B125" s="18">
        <v>2022</v>
      </c>
      <c r="C125" s="18">
        <v>220099</v>
      </c>
      <c r="D125" s="20" t="s">
        <v>320</v>
      </c>
      <c r="E125" s="19">
        <v>1144070352</v>
      </c>
      <c r="F125" s="20" t="s">
        <v>321</v>
      </c>
      <c r="G125" s="19">
        <v>1</v>
      </c>
      <c r="H125" s="20" t="s">
        <v>317</v>
      </c>
      <c r="I125" s="19">
        <v>80001466</v>
      </c>
      <c r="J125" s="19" t="s">
        <v>35</v>
      </c>
      <c r="K125" s="19" t="s">
        <v>35</v>
      </c>
      <c r="L125" s="22">
        <v>44804</v>
      </c>
      <c r="M125" s="29">
        <v>44574</v>
      </c>
      <c r="N125" s="22">
        <v>44580</v>
      </c>
      <c r="O125" s="22">
        <v>44926</v>
      </c>
      <c r="P125" s="23">
        <v>64193000</v>
      </c>
      <c r="Q125" s="24">
        <f t="shared" si="5"/>
        <v>230</v>
      </c>
      <c r="R125" s="25">
        <f t="shared" si="6"/>
        <v>346</v>
      </c>
      <c r="S125" s="26">
        <f t="shared" si="7"/>
        <v>0.66473988439306353</v>
      </c>
      <c r="T125" s="23">
        <v>19537000</v>
      </c>
      <c r="U125" s="23">
        <f t="shared" si="8"/>
        <v>44656000</v>
      </c>
      <c r="V125" s="19">
        <v>0</v>
      </c>
      <c r="W125" s="23">
        <v>0</v>
      </c>
      <c r="X125" s="23">
        <f t="shared" si="9"/>
        <v>64193000</v>
      </c>
      <c r="Y125" s="19">
        <v>0</v>
      </c>
      <c r="Z125" s="27" t="s">
        <v>141</v>
      </c>
      <c r="AA125" s="20" t="s">
        <v>142</v>
      </c>
      <c r="AC125" s="31"/>
      <c r="AD125" s="31"/>
      <c r="AE125" s="31"/>
    </row>
    <row r="126" spans="1:31" x14ac:dyDescent="0.25">
      <c r="B126" s="18">
        <v>2022</v>
      </c>
      <c r="C126" s="18">
        <v>220100</v>
      </c>
      <c r="D126" s="20" t="s">
        <v>322</v>
      </c>
      <c r="E126" s="19">
        <v>79621614</v>
      </c>
      <c r="F126" s="20" t="s">
        <v>323</v>
      </c>
      <c r="G126" s="19">
        <v>1</v>
      </c>
      <c r="H126" s="20" t="s">
        <v>145</v>
      </c>
      <c r="I126" s="19">
        <v>51709118</v>
      </c>
      <c r="J126" s="19" t="s">
        <v>35</v>
      </c>
      <c r="K126" s="19" t="s">
        <v>35</v>
      </c>
      <c r="L126" s="22">
        <v>44804</v>
      </c>
      <c r="M126" s="29">
        <v>44575</v>
      </c>
      <c r="N126" s="22">
        <v>44586</v>
      </c>
      <c r="O126" s="22">
        <v>44920</v>
      </c>
      <c r="P126" s="23">
        <v>71643000</v>
      </c>
      <c r="Q126" s="24">
        <f t="shared" si="5"/>
        <v>229</v>
      </c>
      <c r="R126" s="25">
        <f t="shared" si="6"/>
        <v>334</v>
      </c>
      <c r="S126" s="26">
        <f t="shared" si="7"/>
        <v>0.68562874251497008</v>
      </c>
      <c r="T126" s="23">
        <v>20841600</v>
      </c>
      <c r="U126" s="23">
        <f t="shared" si="8"/>
        <v>50801400</v>
      </c>
      <c r="V126" s="19">
        <v>0</v>
      </c>
      <c r="W126" s="23">
        <v>0</v>
      </c>
      <c r="X126" s="23">
        <f t="shared" si="9"/>
        <v>71643000</v>
      </c>
      <c r="Y126" s="19">
        <v>0</v>
      </c>
      <c r="Z126" s="27" t="s">
        <v>45</v>
      </c>
      <c r="AA126" s="20" t="s">
        <v>146</v>
      </c>
      <c r="AC126" s="31"/>
      <c r="AD126" s="31"/>
      <c r="AE126" s="31"/>
    </row>
    <row r="127" spans="1:31" x14ac:dyDescent="0.25">
      <c r="B127" s="18">
        <v>2022</v>
      </c>
      <c r="C127" s="18">
        <v>220101</v>
      </c>
      <c r="D127" s="20" t="s">
        <v>303</v>
      </c>
      <c r="E127" s="19">
        <v>80726456</v>
      </c>
      <c r="F127" s="20" t="s">
        <v>324</v>
      </c>
      <c r="G127" s="19">
        <v>1</v>
      </c>
      <c r="H127" s="20" t="s">
        <v>305</v>
      </c>
      <c r="I127" s="19">
        <v>80443395</v>
      </c>
      <c r="J127" s="19" t="s">
        <v>35</v>
      </c>
      <c r="K127" s="19" t="s">
        <v>35</v>
      </c>
      <c r="L127" s="22">
        <v>44804</v>
      </c>
      <c r="M127" s="29">
        <v>44575</v>
      </c>
      <c r="N127" s="22">
        <v>44585</v>
      </c>
      <c r="O127" s="22">
        <v>44919</v>
      </c>
      <c r="P127" s="23">
        <v>25586000</v>
      </c>
      <c r="Q127" s="24">
        <f t="shared" si="5"/>
        <v>229</v>
      </c>
      <c r="R127" s="25">
        <f t="shared" si="6"/>
        <v>334</v>
      </c>
      <c r="S127" s="26">
        <f t="shared" si="7"/>
        <v>0.68562874251497008</v>
      </c>
      <c r="T127" s="23">
        <v>9846733</v>
      </c>
      <c r="U127" s="23">
        <f t="shared" si="8"/>
        <v>15739267</v>
      </c>
      <c r="V127" s="19">
        <v>0</v>
      </c>
      <c r="W127" s="23">
        <v>0</v>
      </c>
      <c r="X127" s="23">
        <f t="shared" si="9"/>
        <v>25586000</v>
      </c>
      <c r="Y127" s="19">
        <v>0</v>
      </c>
      <c r="Z127" s="27" t="s">
        <v>79</v>
      </c>
      <c r="AA127" s="20" t="s">
        <v>306</v>
      </c>
      <c r="AC127" s="31"/>
      <c r="AD127" s="31"/>
      <c r="AE127" s="31"/>
    </row>
    <row r="128" spans="1:31" x14ac:dyDescent="0.25">
      <c r="B128" s="18">
        <v>2022</v>
      </c>
      <c r="C128" s="18">
        <v>220102</v>
      </c>
      <c r="D128" s="20" t="s">
        <v>303</v>
      </c>
      <c r="E128" s="19">
        <v>1031138930</v>
      </c>
      <c r="F128" s="20" t="s">
        <v>325</v>
      </c>
      <c r="G128" s="19">
        <v>1</v>
      </c>
      <c r="H128" s="20" t="s">
        <v>305</v>
      </c>
      <c r="I128" s="19">
        <v>80443395</v>
      </c>
      <c r="J128" s="19" t="s">
        <v>35</v>
      </c>
      <c r="K128" s="19" t="s">
        <v>35</v>
      </c>
      <c r="L128" s="22">
        <v>44804</v>
      </c>
      <c r="M128" s="29">
        <v>44575</v>
      </c>
      <c r="N128" s="22">
        <v>44581</v>
      </c>
      <c r="O128" s="22">
        <v>44915</v>
      </c>
      <c r="P128" s="23">
        <v>25586000</v>
      </c>
      <c r="Q128" s="24">
        <f t="shared" si="5"/>
        <v>229</v>
      </c>
      <c r="R128" s="25">
        <f t="shared" si="6"/>
        <v>334</v>
      </c>
      <c r="S128" s="26">
        <f t="shared" si="7"/>
        <v>0.68562874251497008</v>
      </c>
      <c r="T128" s="23">
        <v>10156867</v>
      </c>
      <c r="U128" s="23">
        <f t="shared" si="8"/>
        <v>15429133</v>
      </c>
      <c r="V128" s="19">
        <v>0</v>
      </c>
      <c r="W128" s="23">
        <v>0</v>
      </c>
      <c r="X128" s="23">
        <f t="shared" si="9"/>
        <v>25586000</v>
      </c>
      <c r="Y128" s="19">
        <v>0</v>
      </c>
      <c r="Z128" s="27" t="s">
        <v>79</v>
      </c>
      <c r="AA128" s="20" t="s">
        <v>306</v>
      </c>
      <c r="AC128" s="31"/>
      <c r="AD128" s="31"/>
      <c r="AE128" s="31"/>
    </row>
    <row r="129" spans="2:31" x14ac:dyDescent="0.25">
      <c r="B129" s="18">
        <v>2022</v>
      </c>
      <c r="C129" s="18">
        <v>220103</v>
      </c>
      <c r="D129" s="20" t="s">
        <v>326</v>
      </c>
      <c r="E129" s="19">
        <v>79947142</v>
      </c>
      <c r="F129" s="20" t="s">
        <v>327</v>
      </c>
      <c r="G129" s="19">
        <v>1</v>
      </c>
      <c r="H129" s="20" t="s">
        <v>100</v>
      </c>
      <c r="I129" s="19">
        <v>52329596</v>
      </c>
      <c r="J129" s="19" t="s">
        <v>35</v>
      </c>
      <c r="K129" s="19" t="s">
        <v>35</v>
      </c>
      <c r="L129" s="22">
        <v>44804</v>
      </c>
      <c r="M129" s="22">
        <v>44574</v>
      </c>
      <c r="N129" s="22">
        <v>44581</v>
      </c>
      <c r="O129" s="22">
        <v>44926</v>
      </c>
      <c r="P129" s="23">
        <f>LOOKUP($C129,[1]Datos_modificaciones!$C$8:$C$59,[1]Datos_modificaciones!$R$8:$R$59)</f>
        <v>46520000</v>
      </c>
      <c r="Q129" s="24">
        <f t="shared" si="5"/>
        <v>230</v>
      </c>
      <c r="R129" s="25">
        <f t="shared" si="6"/>
        <v>345</v>
      </c>
      <c r="S129" s="26">
        <f t="shared" si="7"/>
        <v>0.66666666666666663</v>
      </c>
      <c r="T129" s="23">
        <v>29617733</v>
      </c>
      <c r="U129" s="23">
        <f t="shared" si="8"/>
        <v>16902267</v>
      </c>
      <c r="V129" s="19">
        <v>0</v>
      </c>
      <c r="W129" s="23">
        <v>0</v>
      </c>
      <c r="X129" s="23">
        <f t="shared" si="9"/>
        <v>46520000</v>
      </c>
      <c r="Y129" s="19">
        <v>45</v>
      </c>
      <c r="Z129" s="27" t="s">
        <v>101</v>
      </c>
      <c r="AA129" s="20" t="s">
        <v>102</v>
      </c>
      <c r="AC129" s="31"/>
      <c r="AD129" s="31"/>
      <c r="AE129" s="31"/>
    </row>
    <row r="130" spans="2:31" x14ac:dyDescent="0.25">
      <c r="B130" s="18">
        <v>2022</v>
      </c>
      <c r="C130" s="18">
        <v>220105</v>
      </c>
      <c r="D130" s="20" t="s">
        <v>328</v>
      </c>
      <c r="E130" s="19">
        <v>1010160547</v>
      </c>
      <c r="F130" s="20" t="s">
        <v>329</v>
      </c>
      <c r="G130" s="19">
        <v>1</v>
      </c>
      <c r="H130" s="20" t="s">
        <v>168</v>
      </c>
      <c r="I130" s="19">
        <v>79979936</v>
      </c>
      <c r="J130" s="19" t="s">
        <v>35</v>
      </c>
      <c r="K130" s="19" t="s">
        <v>35</v>
      </c>
      <c r="L130" s="22">
        <v>44804</v>
      </c>
      <c r="M130" s="29">
        <v>44574</v>
      </c>
      <c r="N130" s="22">
        <v>44579</v>
      </c>
      <c r="O130" s="22">
        <v>44913</v>
      </c>
      <c r="P130" s="23">
        <v>92983000</v>
      </c>
      <c r="Q130" s="24">
        <f t="shared" si="5"/>
        <v>230</v>
      </c>
      <c r="R130" s="25">
        <f t="shared" si="6"/>
        <v>334</v>
      </c>
      <c r="S130" s="26">
        <f t="shared" si="7"/>
        <v>0.68862275449101795</v>
      </c>
      <c r="T130" s="23">
        <v>37474967</v>
      </c>
      <c r="U130" s="23">
        <f t="shared" si="8"/>
        <v>55508033</v>
      </c>
      <c r="V130" s="19">
        <v>0</v>
      </c>
      <c r="W130" s="23">
        <v>0</v>
      </c>
      <c r="X130" s="23">
        <f t="shared" si="9"/>
        <v>92983000</v>
      </c>
      <c r="Y130" s="19">
        <v>0</v>
      </c>
      <c r="Z130" s="27" t="s">
        <v>160</v>
      </c>
      <c r="AA130" s="20" t="s">
        <v>161</v>
      </c>
      <c r="AC130" s="31"/>
      <c r="AD130" s="31"/>
      <c r="AE130" s="31"/>
    </row>
    <row r="131" spans="2:31" x14ac:dyDescent="0.25">
      <c r="B131" s="18">
        <v>2022</v>
      </c>
      <c r="C131" s="19">
        <v>220106</v>
      </c>
      <c r="D131" s="20" t="s">
        <v>330</v>
      </c>
      <c r="E131" s="19">
        <v>80815185</v>
      </c>
      <c r="F131" s="20" t="s">
        <v>331</v>
      </c>
      <c r="G131" s="30">
        <v>1</v>
      </c>
      <c r="H131" s="20" t="s">
        <v>256</v>
      </c>
      <c r="I131" s="19">
        <v>52101644</v>
      </c>
      <c r="J131" s="19" t="s">
        <v>35</v>
      </c>
      <c r="K131" s="19" t="s">
        <v>35</v>
      </c>
      <c r="L131" s="22">
        <v>44804</v>
      </c>
      <c r="M131" s="22">
        <v>44574</v>
      </c>
      <c r="N131" s="22">
        <v>44580</v>
      </c>
      <c r="O131" s="22">
        <v>44807</v>
      </c>
      <c r="P131" s="23">
        <v>17060000</v>
      </c>
      <c r="Q131" s="24">
        <f t="shared" si="5"/>
        <v>230</v>
      </c>
      <c r="R131" s="25">
        <f t="shared" si="6"/>
        <v>227</v>
      </c>
      <c r="S131" s="26">
        <f t="shared" si="7"/>
        <v>1</v>
      </c>
      <c r="T131" s="23">
        <v>15012800</v>
      </c>
      <c r="U131" s="23">
        <f t="shared" si="8"/>
        <v>10577200</v>
      </c>
      <c r="V131" s="19">
        <v>1</v>
      </c>
      <c r="W131" s="23">
        <v>8530000</v>
      </c>
      <c r="X131" s="23">
        <f t="shared" si="9"/>
        <v>25590000</v>
      </c>
      <c r="Y131" s="19">
        <v>75</v>
      </c>
      <c r="Z131" s="27" t="s">
        <v>79</v>
      </c>
      <c r="AA131" s="20" t="s">
        <v>165</v>
      </c>
      <c r="AC131" s="31"/>
      <c r="AD131" s="31"/>
      <c r="AE131" s="31"/>
    </row>
    <row r="132" spans="2:31" x14ac:dyDescent="0.25">
      <c r="B132" s="18">
        <v>2022</v>
      </c>
      <c r="C132" s="19">
        <v>220107</v>
      </c>
      <c r="D132" s="20" t="s">
        <v>332</v>
      </c>
      <c r="E132" s="19">
        <v>1067866395</v>
      </c>
      <c r="F132" s="20" t="s">
        <v>333</v>
      </c>
      <c r="G132" s="30">
        <v>1</v>
      </c>
      <c r="H132" s="20" t="s">
        <v>334</v>
      </c>
      <c r="I132" s="19">
        <v>52101644</v>
      </c>
      <c r="J132" s="19" t="s">
        <v>35</v>
      </c>
      <c r="K132" s="19" t="s">
        <v>35</v>
      </c>
      <c r="L132" s="22">
        <v>44804</v>
      </c>
      <c r="M132" s="29">
        <v>44574</v>
      </c>
      <c r="N132" s="22">
        <v>44580</v>
      </c>
      <c r="O132" s="22">
        <v>44807</v>
      </c>
      <c r="P132" s="23">
        <v>17060000</v>
      </c>
      <c r="Q132" s="24">
        <f t="shared" si="5"/>
        <v>230</v>
      </c>
      <c r="R132" s="25">
        <f t="shared" si="6"/>
        <v>227</v>
      </c>
      <c r="S132" s="26">
        <f t="shared" si="7"/>
        <v>1</v>
      </c>
      <c r="T132" s="23">
        <v>15012800</v>
      </c>
      <c r="U132" s="23">
        <f t="shared" si="8"/>
        <v>10577200</v>
      </c>
      <c r="V132" s="19">
        <v>1</v>
      </c>
      <c r="W132" s="23">
        <v>8530000</v>
      </c>
      <c r="X132" s="23">
        <f t="shared" si="9"/>
        <v>25590000</v>
      </c>
      <c r="Y132" s="19">
        <v>75</v>
      </c>
      <c r="Z132" s="27" t="s">
        <v>79</v>
      </c>
      <c r="AA132" s="20" t="s">
        <v>165</v>
      </c>
      <c r="AC132" s="31"/>
      <c r="AD132" s="31"/>
      <c r="AE132" s="31"/>
    </row>
    <row r="133" spans="2:31" x14ac:dyDescent="0.25">
      <c r="B133" s="18">
        <v>2022</v>
      </c>
      <c r="C133" s="19">
        <v>220108</v>
      </c>
      <c r="D133" s="20" t="s">
        <v>335</v>
      </c>
      <c r="E133" s="19">
        <v>1018464848</v>
      </c>
      <c r="F133" s="20" t="s">
        <v>336</v>
      </c>
      <c r="G133" s="30">
        <v>1</v>
      </c>
      <c r="H133" s="20" t="s">
        <v>334</v>
      </c>
      <c r="I133" s="19">
        <v>52101644</v>
      </c>
      <c r="J133" s="19" t="s">
        <v>35</v>
      </c>
      <c r="K133" s="19" t="s">
        <v>35</v>
      </c>
      <c r="L133" s="22">
        <v>44804</v>
      </c>
      <c r="M133" s="29">
        <v>44574</v>
      </c>
      <c r="N133" s="22">
        <v>44581</v>
      </c>
      <c r="O133" s="22">
        <v>44807</v>
      </c>
      <c r="P133" s="23">
        <v>17060000</v>
      </c>
      <c r="Q133" s="24">
        <f t="shared" si="5"/>
        <v>230</v>
      </c>
      <c r="R133" s="25">
        <f t="shared" si="6"/>
        <v>226</v>
      </c>
      <c r="S133" s="26">
        <f t="shared" si="7"/>
        <v>1</v>
      </c>
      <c r="T133" s="23">
        <v>14899067</v>
      </c>
      <c r="U133" s="23">
        <f t="shared" si="8"/>
        <v>10690933</v>
      </c>
      <c r="V133" s="19">
        <v>1</v>
      </c>
      <c r="W133" s="23">
        <v>8530000</v>
      </c>
      <c r="X133" s="23">
        <f t="shared" si="9"/>
        <v>25590000</v>
      </c>
      <c r="Y133" s="19">
        <v>75</v>
      </c>
      <c r="Z133" s="27" t="s">
        <v>79</v>
      </c>
      <c r="AA133" s="20" t="s">
        <v>165</v>
      </c>
      <c r="AC133" s="31"/>
      <c r="AD133" s="31"/>
      <c r="AE133" s="31"/>
    </row>
    <row r="134" spans="2:31" x14ac:dyDescent="0.25">
      <c r="B134" s="18">
        <v>2022</v>
      </c>
      <c r="C134" s="19">
        <v>220109</v>
      </c>
      <c r="D134" s="20" t="s">
        <v>337</v>
      </c>
      <c r="E134" s="19">
        <v>1110540481</v>
      </c>
      <c r="F134" s="20" t="s">
        <v>338</v>
      </c>
      <c r="G134" s="30">
        <v>1</v>
      </c>
      <c r="H134" s="20" t="s">
        <v>334</v>
      </c>
      <c r="I134" s="19">
        <v>52101644</v>
      </c>
      <c r="J134" s="19" t="s">
        <v>35</v>
      </c>
      <c r="K134" s="19" t="s">
        <v>35</v>
      </c>
      <c r="L134" s="22">
        <v>44804</v>
      </c>
      <c r="M134" s="29">
        <v>44574</v>
      </c>
      <c r="N134" s="22">
        <v>44580</v>
      </c>
      <c r="O134" s="22">
        <v>44807</v>
      </c>
      <c r="P134" s="23">
        <v>17060000</v>
      </c>
      <c r="Q134" s="24">
        <f t="shared" si="5"/>
        <v>230</v>
      </c>
      <c r="R134" s="25">
        <f t="shared" si="6"/>
        <v>227</v>
      </c>
      <c r="S134" s="26">
        <f t="shared" si="7"/>
        <v>1</v>
      </c>
      <c r="T134" s="23">
        <v>15012800</v>
      </c>
      <c r="U134" s="23">
        <f t="shared" si="8"/>
        <v>10577200</v>
      </c>
      <c r="V134" s="19">
        <v>1</v>
      </c>
      <c r="W134" s="23">
        <v>8530000</v>
      </c>
      <c r="X134" s="23">
        <f t="shared" si="9"/>
        <v>25590000</v>
      </c>
      <c r="Y134" s="19">
        <v>75</v>
      </c>
      <c r="Z134" s="27" t="s">
        <v>79</v>
      </c>
      <c r="AA134" s="20" t="s">
        <v>165</v>
      </c>
      <c r="AC134" s="31"/>
      <c r="AD134" s="31"/>
      <c r="AE134" s="31"/>
    </row>
    <row r="135" spans="2:31" x14ac:dyDescent="0.25">
      <c r="B135" s="18">
        <v>2022</v>
      </c>
      <c r="C135" s="19">
        <v>220110</v>
      </c>
      <c r="D135" s="20" t="s">
        <v>339</v>
      </c>
      <c r="E135" s="19">
        <v>39813555</v>
      </c>
      <c r="F135" s="20" t="s">
        <v>340</v>
      </c>
      <c r="G135" s="30">
        <v>1</v>
      </c>
      <c r="H135" s="20" t="s">
        <v>334</v>
      </c>
      <c r="I135" s="19">
        <v>52101644</v>
      </c>
      <c r="J135" s="19" t="s">
        <v>35</v>
      </c>
      <c r="K135" s="19" t="s">
        <v>35</v>
      </c>
      <c r="L135" s="22">
        <v>44804</v>
      </c>
      <c r="M135" s="29">
        <v>44574</v>
      </c>
      <c r="N135" s="22">
        <v>44581</v>
      </c>
      <c r="O135" s="22">
        <v>44807</v>
      </c>
      <c r="P135" s="23">
        <v>17060000</v>
      </c>
      <c r="Q135" s="24">
        <f t="shared" si="5"/>
        <v>230</v>
      </c>
      <c r="R135" s="25">
        <f t="shared" si="6"/>
        <v>226</v>
      </c>
      <c r="S135" s="26">
        <f t="shared" si="7"/>
        <v>1</v>
      </c>
      <c r="T135" s="23">
        <v>14899067</v>
      </c>
      <c r="U135" s="23">
        <f t="shared" si="8"/>
        <v>10690933</v>
      </c>
      <c r="V135" s="19">
        <v>1</v>
      </c>
      <c r="W135" s="23">
        <v>8530000</v>
      </c>
      <c r="X135" s="23">
        <f t="shared" si="9"/>
        <v>25590000</v>
      </c>
      <c r="Y135" s="19">
        <v>75</v>
      </c>
      <c r="Z135" s="27" t="s">
        <v>79</v>
      </c>
      <c r="AA135" s="20" t="s">
        <v>165</v>
      </c>
      <c r="AC135" s="31"/>
      <c r="AD135" s="31"/>
      <c r="AE135" s="31"/>
    </row>
    <row r="136" spans="2:31" x14ac:dyDescent="0.25">
      <c r="B136" s="18">
        <v>2022</v>
      </c>
      <c r="C136" s="18">
        <v>220111</v>
      </c>
      <c r="D136" s="20" t="s">
        <v>341</v>
      </c>
      <c r="E136" s="19">
        <v>11227684</v>
      </c>
      <c r="F136" s="20" t="s">
        <v>342</v>
      </c>
      <c r="G136" s="19">
        <v>1</v>
      </c>
      <c r="H136" s="20" t="s">
        <v>334</v>
      </c>
      <c r="I136" s="19">
        <v>52101644</v>
      </c>
      <c r="J136" s="19" t="s">
        <v>35</v>
      </c>
      <c r="K136" s="19" t="s">
        <v>35</v>
      </c>
      <c r="L136" s="22">
        <v>44804</v>
      </c>
      <c r="M136" s="29">
        <v>44574</v>
      </c>
      <c r="N136" s="22">
        <v>44580</v>
      </c>
      <c r="O136" s="22">
        <v>44807</v>
      </c>
      <c r="P136" s="23">
        <v>17060000</v>
      </c>
      <c r="Q136" s="24">
        <f t="shared" ref="Q136:Q199" si="10">$L$8-M136</f>
        <v>230</v>
      </c>
      <c r="R136" s="25">
        <f t="shared" ref="R136:R199" si="11">_xlfn.DAYS(O136,N136)</f>
        <v>227</v>
      </c>
      <c r="S136" s="26">
        <f t="shared" ref="S136:S199" si="12">IF(+Q136/R136&gt;1,100%,Q136/R136)</f>
        <v>1</v>
      </c>
      <c r="T136" s="23">
        <v>15012800</v>
      </c>
      <c r="U136" s="23">
        <f t="shared" ref="U136:U199" si="13">+X136-T136</f>
        <v>10577200</v>
      </c>
      <c r="V136" s="19">
        <v>1</v>
      </c>
      <c r="W136" s="23">
        <v>8530000</v>
      </c>
      <c r="X136" s="23">
        <f t="shared" si="9"/>
        <v>25590000</v>
      </c>
      <c r="Y136" s="19">
        <v>75</v>
      </c>
      <c r="Z136" s="27" t="s">
        <v>79</v>
      </c>
      <c r="AA136" s="20" t="s">
        <v>165</v>
      </c>
      <c r="AC136" s="31"/>
      <c r="AD136" s="31"/>
      <c r="AE136" s="31"/>
    </row>
    <row r="137" spans="2:31" x14ac:dyDescent="0.25">
      <c r="B137" s="18">
        <v>2022</v>
      </c>
      <c r="C137" s="18">
        <v>220114</v>
      </c>
      <c r="D137" s="20" t="s">
        <v>343</v>
      </c>
      <c r="E137" s="19">
        <v>51982300</v>
      </c>
      <c r="F137" s="20" t="s">
        <v>344</v>
      </c>
      <c r="G137" s="19">
        <v>1</v>
      </c>
      <c r="H137" s="20" t="s">
        <v>345</v>
      </c>
      <c r="I137" s="19">
        <v>52329596</v>
      </c>
      <c r="J137" s="19" t="s">
        <v>35</v>
      </c>
      <c r="K137" s="19" t="s">
        <v>35</v>
      </c>
      <c r="L137" s="22">
        <v>44804</v>
      </c>
      <c r="M137" s="22">
        <v>44575</v>
      </c>
      <c r="N137" s="22">
        <v>44582</v>
      </c>
      <c r="O137" s="22">
        <v>44926</v>
      </c>
      <c r="P137" s="23">
        <f>LOOKUP($C137,[1]Datos_modificaciones!$C$8:$C$59,[1]Datos_modificaciones!$R$8:$R$59)</f>
        <v>58617000</v>
      </c>
      <c r="Q137" s="24">
        <f t="shared" si="10"/>
        <v>229</v>
      </c>
      <c r="R137" s="25">
        <f t="shared" si="11"/>
        <v>344</v>
      </c>
      <c r="S137" s="26">
        <f t="shared" si="12"/>
        <v>0.66569767441860461</v>
      </c>
      <c r="T137" s="23">
        <v>41249000</v>
      </c>
      <c r="U137" s="23">
        <f t="shared" si="13"/>
        <v>17368000</v>
      </c>
      <c r="V137" s="19">
        <v>0</v>
      </c>
      <c r="W137" s="23">
        <v>0</v>
      </c>
      <c r="X137" s="23">
        <f t="shared" si="9"/>
        <v>58617000</v>
      </c>
      <c r="Y137" s="19">
        <v>74</v>
      </c>
      <c r="Z137" s="27" t="s">
        <v>101</v>
      </c>
      <c r="AA137" s="20" t="s">
        <v>102</v>
      </c>
      <c r="AC137" s="31"/>
      <c r="AD137" s="31"/>
      <c r="AE137" s="31"/>
    </row>
    <row r="138" spans="2:31" x14ac:dyDescent="0.25">
      <c r="B138" s="18">
        <v>2022</v>
      </c>
      <c r="C138" s="18">
        <v>220117</v>
      </c>
      <c r="D138" s="20" t="s">
        <v>346</v>
      </c>
      <c r="E138" s="19">
        <v>1033743563</v>
      </c>
      <c r="F138" s="20" t="s">
        <v>347</v>
      </c>
      <c r="G138" s="19">
        <v>1</v>
      </c>
      <c r="H138" s="20" t="s">
        <v>348</v>
      </c>
      <c r="I138" s="19">
        <v>1018445229</v>
      </c>
      <c r="J138" s="19" t="s">
        <v>35</v>
      </c>
      <c r="K138" s="19" t="s">
        <v>35</v>
      </c>
      <c r="L138" s="22">
        <v>44804</v>
      </c>
      <c r="M138" s="29">
        <v>44575</v>
      </c>
      <c r="N138" s="22">
        <v>44582</v>
      </c>
      <c r="O138" s="22">
        <v>44916</v>
      </c>
      <c r="P138" s="23">
        <v>88550000</v>
      </c>
      <c r="Q138" s="24">
        <f t="shared" si="10"/>
        <v>229</v>
      </c>
      <c r="R138" s="25">
        <f t="shared" si="11"/>
        <v>334</v>
      </c>
      <c r="S138" s="26">
        <f t="shared" si="12"/>
        <v>0.68562874251497008</v>
      </c>
      <c r="T138" s="23">
        <v>26833333</v>
      </c>
      <c r="U138" s="23">
        <f t="shared" si="13"/>
        <v>61716667</v>
      </c>
      <c r="V138" s="19">
        <v>0</v>
      </c>
      <c r="W138" s="23">
        <v>0</v>
      </c>
      <c r="X138" s="23">
        <f t="shared" ref="X138:X201" si="14">+P138+W138</f>
        <v>88550000</v>
      </c>
      <c r="Y138" s="19">
        <v>0</v>
      </c>
      <c r="Z138" s="27" t="s">
        <v>70</v>
      </c>
      <c r="AA138" s="20" t="s">
        <v>232</v>
      </c>
      <c r="AC138" s="31"/>
      <c r="AD138" s="31"/>
      <c r="AE138" s="31"/>
    </row>
    <row r="139" spans="2:31" x14ac:dyDescent="0.25">
      <c r="B139" s="18">
        <v>2022</v>
      </c>
      <c r="C139" s="19">
        <v>220118</v>
      </c>
      <c r="D139" s="20" t="s">
        <v>89</v>
      </c>
      <c r="E139" s="19">
        <v>860025639</v>
      </c>
      <c r="F139" s="20" t="s">
        <v>349</v>
      </c>
      <c r="G139" s="30">
        <v>1</v>
      </c>
      <c r="H139" s="20" t="s">
        <v>350</v>
      </c>
      <c r="I139" s="19">
        <v>52788975</v>
      </c>
      <c r="J139" s="19" t="s">
        <v>35</v>
      </c>
      <c r="K139" s="19" t="s">
        <v>35</v>
      </c>
      <c r="L139" s="22">
        <v>44804</v>
      </c>
      <c r="M139" s="29">
        <v>44586</v>
      </c>
      <c r="N139" s="22">
        <v>44634</v>
      </c>
      <c r="O139" s="22">
        <v>44986</v>
      </c>
      <c r="P139" s="23">
        <v>30428000</v>
      </c>
      <c r="Q139" s="24">
        <f t="shared" si="10"/>
        <v>218</v>
      </c>
      <c r="R139" s="25">
        <f t="shared" si="11"/>
        <v>352</v>
      </c>
      <c r="S139" s="26">
        <f t="shared" si="12"/>
        <v>0.61931818181818177</v>
      </c>
      <c r="T139" s="23">
        <v>5293224</v>
      </c>
      <c r="U139" s="23">
        <f t="shared" si="13"/>
        <v>25134776</v>
      </c>
      <c r="V139" s="19">
        <v>0</v>
      </c>
      <c r="W139" s="23">
        <v>0</v>
      </c>
      <c r="X139" s="23">
        <f t="shared" si="14"/>
        <v>30428000</v>
      </c>
      <c r="Y139" s="19">
        <v>0</v>
      </c>
      <c r="Z139" s="27" t="s">
        <v>45</v>
      </c>
      <c r="AA139" s="20" t="s">
        <v>46</v>
      </c>
      <c r="AC139" s="31"/>
      <c r="AD139" s="31"/>
      <c r="AE139" s="31"/>
    </row>
    <row r="140" spans="2:31" x14ac:dyDescent="0.25">
      <c r="B140" s="18">
        <v>2022</v>
      </c>
      <c r="C140" s="18">
        <v>220119</v>
      </c>
      <c r="D140" s="20" t="s">
        <v>259</v>
      </c>
      <c r="E140" s="19">
        <v>29109437</v>
      </c>
      <c r="F140" s="20" t="s">
        <v>351</v>
      </c>
      <c r="G140" s="19">
        <v>1</v>
      </c>
      <c r="H140" s="20" t="s">
        <v>352</v>
      </c>
      <c r="I140" s="19">
        <v>45504088</v>
      </c>
      <c r="J140" s="19" t="s">
        <v>35</v>
      </c>
      <c r="K140" s="19" t="s">
        <v>35</v>
      </c>
      <c r="L140" s="22">
        <v>44804</v>
      </c>
      <c r="M140" s="29">
        <v>44574</v>
      </c>
      <c r="N140" s="22">
        <v>44575</v>
      </c>
      <c r="O140" s="22">
        <v>44787</v>
      </c>
      <c r="P140" s="23">
        <v>38227000</v>
      </c>
      <c r="Q140" s="24">
        <f t="shared" si="10"/>
        <v>230</v>
      </c>
      <c r="R140" s="25">
        <f t="shared" si="11"/>
        <v>212</v>
      </c>
      <c r="S140" s="26">
        <f t="shared" si="12"/>
        <v>1</v>
      </c>
      <c r="T140" s="23">
        <v>19477567</v>
      </c>
      <c r="U140" s="23">
        <f t="shared" si="13"/>
        <v>18749433</v>
      </c>
      <c r="V140" s="19">
        <v>0</v>
      </c>
      <c r="W140" s="23">
        <v>0</v>
      </c>
      <c r="X140" s="23">
        <f t="shared" si="14"/>
        <v>38227000</v>
      </c>
      <c r="Y140" s="19">
        <v>0</v>
      </c>
      <c r="Z140" s="27" t="s">
        <v>45</v>
      </c>
      <c r="AA140" s="20" t="s">
        <v>146</v>
      </c>
      <c r="AC140" s="31"/>
      <c r="AD140" s="31"/>
      <c r="AE140" s="31"/>
    </row>
    <row r="141" spans="2:31" x14ac:dyDescent="0.25">
      <c r="B141" s="18">
        <v>2022</v>
      </c>
      <c r="C141" s="18">
        <v>220120</v>
      </c>
      <c r="D141" s="20" t="s">
        <v>185</v>
      </c>
      <c r="E141" s="19">
        <v>79402236</v>
      </c>
      <c r="F141" s="20" t="s">
        <v>353</v>
      </c>
      <c r="G141" s="19">
        <v>1</v>
      </c>
      <c r="H141" s="20" t="s">
        <v>354</v>
      </c>
      <c r="I141" s="19">
        <v>22515377</v>
      </c>
      <c r="J141" s="19" t="s">
        <v>35</v>
      </c>
      <c r="K141" s="19" t="s">
        <v>35</v>
      </c>
      <c r="L141" s="22">
        <v>44804</v>
      </c>
      <c r="M141" s="29">
        <v>44575</v>
      </c>
      <c r="N141" s="22">
        <v>44579</v>
      </c>
      <c r="O141" s="22">
        <v>44852</v>
      </c>
      <c r="P141" s="23">
        <v>36288000</v>
      </c>
      <c r="Q141" s="24">
        <f t="shared" si="10"/>
        <v>229</v>
      </c>
      <c r="R141" s="25">
        <f t="shared" si="11"/>
        <v>273</v>
      </c>
      <c r="S141" s="26">
        <f t="shared" si="12"/>
        <v>0.83882783882783885</v>
      </c>
      <c r="T141" s="23">
        <v>17875200</v>
      </c>
      <c r="U141" s="23">
        <f t="shared" si="13"/>
        <v>18412800</v>
      </c>
      <c r="V141" s="19">
        <v>0</v>
      </c>
      <c r="W141" s="23">
        <v>0</v>
      </c>
      <c r="X141" s="23">
        <f t="shared" si="14"/>
        <v>36288000</v>
      </c>
      <c r="Y141" s="19">
        <v>0</v>
      </c>
      <c r="Z141" s="27" t="s">
        <v>187</v>
      </c>
      <c r="AA141" s="20" t="s">
        <v>188</v>
      </c>
      <c r="AC141" s="31"/>
      <c r="AD141" s="31"/>
      <c r="AE141" s="31"/>
    </row>
    <row r="142" spans="2:31" x14ac:dyDescent="0.25">
      <c r="B142" s="18">
        <v>2022</v>
      </c>
      <c r="C142" s="18">
        <v>220121</v>
      </c>
      <c r="D142" s="20" t="s">
        <v>185</v>
      </c>
      <c r="E142" s="19">
        <v>1032359484</v>
      </c>
      <c r="F142" s="20" t="s">
        <v>355</v>
      </c>
      <c r="G142" s="19">
        <v>1</v>
      </c>
      <c r="H142" s="20" t="s">
        <v>354</v>
      </c>
      <c r="I142" s="19">
        <v>22515377</v>
      </c>
      <c r="J142" s="19" t="s">
        <v>35</v>
      </c>
      <c r="K142" s="19" t="s">
        <v>35</v>
      </c>
      <c r="L142" s="22">
        <v>44804</v>
      </c>
      <c r="M142" s="29">
        <v>44575</v>
      </c>
      <c r="N142" s="22">
        <v>44579</v>
      </c>
      <c r="O142" s="22">
        <v>44852</v>
      </c>
      <c r="P142" s="23">
        <v>36288000</v>
      </c>
      <c r="Q142" s="24">
        <f t="shared" si="10"/>
        <v>229</v>
      </c>
      <c r="R142" s="25">
        <f t="shared" si="11"/>
        <v>273</v>
      </c>
      <c r="S142" s="26">
        <f t="shared" si="12"/>
        <v>0.83882783882783885</v>
      </c>
      <c r="T142" s="23">
        <v>17875200</v>
      </c>
      <c r="U142" s="23">
        <f t="shared" si="13"/>
        <v>18412800</v>
      </c>
      <c r="V142" s="19">
        <v>0</v>
      </c>
      <c r="W142" s="23">
        <v>0</v>
      </c>
      <c r="X142" s="23">
        <f t="shared" si="14"/>
        <v>36288000</v>
      </c>
      <c r="Y142" s="19">
        <v>0</v>
      </c>
      <c r="Z142" s="27" t="s">
        <v>187</v>
      </c>
      <c r="AA142" s="20" t="s">
        <v>188</v>
      </c>
      <c r="AC142" s="31"/>
      <c r="AD142" s="31"/>
      <c r="AE142" s="31"/>
    </row>
    <row r="143" spans="2:31" x14ac:dyDescent="0.25">
      <c r="B143" s="18">
        <v>2022</v>
      </c>
      <c r="C143" s="18">
        <v>220122</v>
      </c>
      <c r="D143" s="20" t="s">
        <v>185</v>
      </c>
      <c r="E143" s="19">
        <v>38290994</v>
      </c>
      <c r="F143" s="20" t="s">
        <v>356</v>
      </c>
      <c r="G143" s="19">
        <v>1</v>
      </c>
      <c r="H143" s="20" t="s">
        <v>354</v>
      </c>
      <c r="I143" s="19">
        <v>22515377</v>
      </c>
      <c r="J143" s="19" t="s">
        <v>35</v>
      </c>
      <c r="K143" s="19" t="s">
        <v>35</v>
      </c>
      <c r="L143" s="22">
        <v>44804</v>
      </c>
      <c r="M143" s="29">
        <v>44575</v>
      </c>
      <c r="N143" s="22">
        <v>44579</v>
      </c>
      <c r="O143" s="22">
        <v>44852</v>
      </c>
      <c r="P143" s="23">
        <v>36288000</v>
      </c>
      <c r="Q143" s="24">
        <f t="shared" si="10"/>
        <v>229</v>
      </c>
      <c r="R143" s="25">
        <f t="shared" si="11"/>
        <v>273</v>
      </c>
      <c r="S143" s="26">
        <f t="shared" si="12"/>
        <v>0.83882783882783885</v>
      </c>
      <c r="T143" s="23">
        <v>17875200</v>
      </c>
      <c r="U143" s="23">
        <f t="shared" si="13"/>
        <v>18412800</v>
      </c>
      <c r="V143" s="19">
        <v>0</v>
      </c>
      <c r="W143" s="23">
        <v>0</v>
      </c>
      <c r="X143" s="23">
        <f t="shared" si="14"/>
        <v>36288000</v>
      </c>
      <c r="Y143" s="19">
        <v>0</v>
      </c>
      <c r="Z143" s="27" t="s">
        <v>187</v>
      </c>
      <c r="AA143" s="20" t="s">
        <v>188</v>
      </c>
      <c r="AC143" s="31"/>
      <c r="AD143" s="31"/>
      <c r="AE143" s="31"/>
    </row>
    <row r="144" spans="2:31" x14ac:dyDescent="0.25">
      <c r="B144" s="18">
        <v>2022</v>
      </c>
      <c r="C144" s="18">
        <v>220124</v>
      </c>
      <c r="D144" s="20" t="s">
        <v>185</v>
      </c>
      <c r="E144" s="19">
        <v>53107185</v>
      </c>
      <c r="F144" s="20" t="s">
        <v>357</v>
      </c>
      <c r="G144" s="19">
        <v>1</v>
      </c>
      <c r="H144" s="20" t="s">
        <v>354</v>
      </c>
      <c r="I144" s="19">
        <v>22515377</v>
      </c>
      <c r="J144" s="19" t="s">
        <v>35</v>
      </c>
      <c r="K144" s="19" t="s">
        <v>35</v>
      </c>
      <c r="L144" s="22">
        <v>44804</v>
      </c>
      <c r="M144" s="29">
        <v>44575</v>
      </c>
      <c r="N144" s="22">
        <v>44580</v>
      </c>
      <c r="O144" s="22">
        <v>44853</v>
      </c>
      <c r="P144" s="23">
        <v>36288000</v>
      </c>
      <c r="Q144" s="24">
        <f t="shared" si="10"/>
        <v>229</v>
      </c>
      <c r="R144" s="25">
        <f t="shared" si="11"/>
        <v>273</v>
      </c>
      <c r="S144" s="26">
        <f t="shared" si="12"/>
        <v>0.83882783882783885</v>
      </c>
      <c r="T144" s="23">
        <v>17740800</v>
      </c>
      <c r="U144" s="23">
        <f t="shared" si="13"/>
        <v>18547200</v>
      </c>
      <c r="V144" s="19">
        <v>0</v>
      </c>
      <c r="W144" s="23">
        <v>0</v>
      </c>
      <c r="X144" s="23">
        <f t="shared" si="14"/>
        <v>36288000</v>
      </c>
      <c r="Y144" s="19">
        <v>0</v>
      </c>
      <c r="Z144" s="27" t="s">
        <v>187</v>
      </c>
      <c r="AA144" s="20" t="s">
        <v>188</v>
      </c>
      <c r="AC144" s="31"/>
      <c r="AD144" s="31"/>
      <c r="AE144" s="31"/>
    </row>
    <row r="145" spans="2:31" x14ac:dyDescent="0.25">
      <c r="B145" s="18">
        <v>2022</v>
      </c>
      <c r="C145" s="19">
        <v>220125</v>
      </c>
      <c r="D145" s="20" t="s">
        <v>358</v>
      </c>
      <c r="E145" s="19">
        <v>14398194</v>
      </c>
      <c r="F145" s="20" t="s">
        <v>359</v>
      </c>
      <c r="G145" s="30">
        <v>1</v>
      </c>
      <c r="H145" s="20" t="s">
        <v>334</v>
      </c>
      <c r="I145" s="19">
        <v>52101644</v>
      </c>
      <c r="J145" s="19" t="s">
        <v>35</v>
      </c>
      <c r="K145" s="19" t="s">
        <v>35</v>
      </c>
      <c r="L145" s="22">
        <v>44804</v>
      </c>
      <c r="M145" s="29">
        <v>44578</v>
      </c>
      <c r="N145" s="22">
        <v>44582</v>
      </c>
      <c r="O145" s="22">
        <v>44807</v>
      </c>
      <c r="P145" s="23">
        <v>17060000</v>
      </c>
      <c r="Q145" s="24">
        <f t="shared" si="10"/>
        <v>226</v>
      </c>
      <c r="R145" s="25">
        <f t="shared" si="11"/>
        <v>225</v>
      </c>
      <c r="S145" s="26">
        <f t="shared" si="12"/>
        <v>1</v>
      </c>
      <c r="T145" s="23">
        <v>14785300</v>
      </c>
      <c r="U145" s="23">
        <f t="shared" si="13"/>
        <v>10804700</v>
      </c>
      <c r="V145" s="19">
        <v>1</v>
      </c>
      <c r="W145" s="23">
        <v>8530000</v>
      </c>
      <c r="X145" s="23">
        <f t="shared" si="14"/>
        <v>25590000</v>
      </c>
      <c r="Y145" s="19">
        <v>75</v>
      </c>
      <c r="Z145" s="27" t="s">
        <v>79</v>
      </c>
      <c r="AA145" s="20" t="s">
        <v>165</v>
      </c>
      <c r="AC145" s="31"/>
      <c r="AD145" s="31"/>
      <c r="AE145" s="31"/>
    </row>
    <row r="146" spans="2:31" x14ac:dyDescent="0.25">
      <c r="B146" s="18">
        <v>2022</v>
      </c>
      <c r="C146" s="18">
        <v>220126</v>
      </c>
      <c r="D146" s="20" t="s">
        <v>185</v>
      </c>
      <c r="E146" s="19">
        <v>51983549</v>
      </c>
      <c r="F146" s="20" t="s">
        <v>360</v>
      </c>
      <c r="G146" s="19">
        <v>1</v>
      </c>
      <c r="H146" s="20" t="s">
        <v>354</v>
      </c>
      <c r="I146" s="19">
        <v>22515377</v>
      </c>
      <c r="J146" s="19" t="s">
        <v>35</v>
      </c>
      <c r="K146" s="19" t="s">
        <v>35</v>
      </c>
      <c r="L146" s="22">
        <v>44804</v>
      </c>
      <c r="M146" s="29">
        <v>44574</v>
      </c>
      <c r="N146" s="22">
        <v>44579</v>
      </c>
      <c r="O146" s="22">
        <v>44852</v>
      </c>
      <c r="P146" s="23">
        <v>36288000</v>
      </c>
      <c r="Q146" s="24">
        <f t="shared" si="10"/>
        <v>230</v>
      </c>
      <c r="R146" s="25">
        <f t="shared" si="11"/>
        <v>273</v>
      </c>
      <c r="S146" s="26">
        <f t="shared" si="12"/>
        <v>0.8424908424908425</v>
      </c>
      <c r="T146" s="23">
        <v>17875200</v>
      </c>
      <c r="U146" s="23">
        <f t="shared" si="13"/>
        <v>18412800</v>
      </c>
      <c r="V146" s="19">
        <v>0</v>
      </c>
      <c r="W146" s="23">
        <v>0</v>
      </c>
      <c r="X146" s="23">
        <f t="shared" si="14"/>
        <v>36288000</v>
      </c>
      <c r="Y146" s="19">
        <v>0</v>
      </c>
      <c r="Z146" s="27" t="s">
        <v>187</v>
      </c>
      <c r="AA146" s="20" t="s">
        <v>188</v>
      </c>
      <c r="AC146" s="31"/>
      <c r="AD146" s="31"/>
      <c r="AE146" s="31"/>
    </row>
    <row r="147" spans="2:31" x14ac:dyDescent="0.25">
      <c r="B147" s="18">
        <v>2022</v>
      </c>
      <c r="C147" s="19">
        <v>220127</v>
      </c>
      <c r="D147" s="20" t="s">
        <v>361</v>
      </c>
      <c r="E147" s="19" t="s">
        <v>362</v>
      </c>
      <c r="F147" s="20" t="s">
        <v>363</v>
      </c>
      <c r="G147" s="30">
        <v>1</v>
      </c>
      <c r="H147" s="20" t="s">
        <v>334</v>
      </c>
      <c r="I147" s="19">
        <v>52101644</v>
      </c>
      <c r="J147" s="19" t="s">
        <v>35</v>
      </c>
      <c r="K147" s="19" t="s">
        <v>35</v>
      </c>
      <c r="L147" s="22">
        <v>44804</v>
      </c>
      <c r="M147" s="29">
        <v>44575</v>
      </c>
      <c r="N147" s="22">
        <v>44579</v>
      </c>
      <c r="O147" s="22">
        <v>44913</v>
      </c>
      <c r="P147" s="23">
        <v>40942000</v>
      </c>
      <c r="Q147" s="24">
        <f t="shared" si="10"/>
        <v>229</v>
      </c>
      <c r="R147" s="25">
        <f t="shared" si="11"/>
        <v>334</v>
      </c>
      <c r="S147" s="26">
        <f t="shared" si="12"/>
        <v>0.68562874251497008</v>
      </c>
      <c r="T147" s="23">
        <v>16500867</v>
      </c>
      <c r="U147" s="23">
        <f t="shared" si="13"/>
        <v>24441133</v>
      </c>
      <c r="V147" s="19">
        <v>0</v>
      </c>
      <c r="W147" s="23">
        <v>0</v>
      </c>
      <c r="X147" s="23">
        <f t="shared" si="14"/>
        <v>40942000</v>
      </c>
      <c r="Y147" s="19">
        <v>0</v>
      </c>
      <c r="Z147" s="27" t="s">
        <v>79</v>
      </c>
      <c r="AA147" s="20" t="s">
        <v>165</v>
      </c>
      <c r="AC147" s="31"/>
      <c r="AD147" s="31"/>
      <c r="AE147" s="31"/>
    </row>
    <row r="148" spans="2:31" x14ac:dyDescent="0.25">
      <c r="B148" s="18">
        <v>2022</v>
      </c>
      <c r="C148" s="19">
        <v>220128</v>
      </c>
      <c r="D148" s="20" t="s">
        <v>364</v>
      </c>
      <c r="E148" s="19">
        <v>1030544259</v>
      </c>
      <c r="F148" s="20" t="s">
        <v>365</v>
      </c>
      <c r="G148" s="30">
        <v>1</v>
      </c>
      <c r="H148" s="20" t="s">
        <v>334</v>
      </c>
      <c r="I148" s="19">
        <v>52101644</v>
      </c>
      <c r="J148" s="19" t="s">
        <v>35</v>
      </c>
      <c r="K148" s="19" t="s">
        <v>35</v>
      </c>
      <c r="L148" s="22">
        <v>44804</v>
      </c>
      <c r="M148" s="29">
        <v>44575</v>
      </c>
      <c r="N148" s="22">
        <v>44579</v>
      </c>
      <c r="O148" s="22">
        <v>44913</v>
      </c>
      <c r="P148" s="23">
        <v>40942000</v>
      </c>
      <c r="Q148" s="24">
        <f t="shared" si="10"/>
        <v>229</v>
      </c>
      <c r="R148" s="25">
        <f t="shared" si="11"/>
        <v>334</v>
      </c>
      <c r="S148" s="26">
        <f t="shared" si="12"/>
        <v>0.68562874251497008</v>
      </c>
      <c r="T148" s="23">
        <v>16500867</v>
      </c>
      <c r="U148" s="23">
        <f t="shared" si="13"/>
        <v>24441133</v>
      </c>
      <c r="V148" s="19">
        <v>0</v>
      </c>
      <c r="W148" s="23">
        <v>0</v>
      </c>
      <c r="X148" s="23">
        <f t="shared" si="14"/>
        <v>40942000</v>
      </c>
      <c r="Y148" s="19">
        <v>0</v>
      </c>
      <c r="Z148" s="27" t="s">
        <v>79</v>
      </c>
      <c r="AA148" s="20" t="s">
        <v>165</v>
      </c>
      <c r="AC148" s="31"/>
      <c r="AD148" s="31"/>
      <c r="AE148" s="31"/>
    </row>
    <row r="149" spans="2:31" x14ac:dyDescent="0.25">
      <c r="B149" s="18">
        <v>2022</v>
      </c>
      <c r="C149" s="19">
        <v>220129</v>
      </c>
      <c r="D149" s="20" t="s">
        <v>366</v>
      </c>
      <c r="E149" s="19">
        <v>1019081525</v>
      </c>
      <c r="F149" s="20" t="s">
        <v>367</v>
      </c>
      <c r="G149" s="30">
        <v>1</v>
      </c>
      <c r="H149" s="20" t="s">
        <v>334</v>
      </c>
      <c r="I149" s="19">
        <v>52101644</v>
      </c>
      <c r="J149" s="19" t="s">
        <v>35</v>
      </c>
      <c r="K149" s="19" t="s">
        <v>35</v>
      </c>
      <c r="L149" s="22">
        <v>44804</v>
      </c>
      <c r="M149" s="29">
        <v>44575</v>
      </c>
      <c r="N149" s="22">
        <v>44579</v>
      </c>
      <c r="O149" s="22">
        <v>44913</v>
      </c>
      <c r="P149" s="23">
        <v>40942000</v>
      </c>
      <c r="Q149" s="24">
        <f t="shared" si="10"/>
        <v>229</v>
      </c>
      <c r="R149" s="25">
        <f t="shared" si="11"/>
        <v>334</v>
      </c>
      <c r="S149" s="26">
        <f t="shared" si="12"/>
        <v>0.68562874251497008</v>
      </c>
      <c r="T149" s="23">
        <v>16500867</v>
      </c>
      <c r="U149" s="23">
        <f t="shared" si="13"/>
        <v>24441133</v>
      </c>
      <c r="V149" s="19">
        <v>0</v>
      </c>
      <c r="W149" s="23">
        <v>0</v>
      </c>
      <c r="X149" s="23">
        <f t="shared" si="14"/>
        <v>40942000</v>
      </c>
      <c r="Y149" s="19">
        <v>0</v>
      </c>
      <c r="Z149" s="27" t="s">
        <v>79</v>
      </c>
      <c r="AA149" s="20" t="s">
        <v>165</v>
      </c>
      <c r="AC149" s="31"/>
      <c r="AD149" s="31"/>
      <c r="AE149" s="31"/>
    </row>
    <row r="150" spans="2:31" x14ac:dyDescent="0.25">
      <c r="B150" s="18">
        <v>2022</v>
      </c>
      <c r="C150" s="19">
        <v>220130</v>
      </c>
      <c r="D150" s="20" t="s">
        <v>368</v>
      </c>
      <c r="E150" s="19">
        <v>79648718</v>
      </c>
      <c r="F150" s="20" t="s">
        <v>369</v>
      </c>
      <c r="G150" s="30">
        <v>1</v>
      </c>
      <c r="H150" s="20" t="s">
        <v>334</v>
      </c>
      <c r="I150" s="19">
        <v>52101644</v>
      </c>
      <c r="J150" s="19" t="s">
        <v>35</v>
      </c>
      <c r="K150" s="19" t="s">
        <v>35</v>
      </c>
      <c r="L150" s="22">
        <v>44804</v>
      </c>
      <c r="M150" s="29">
        <v>44575</v>
      </c>
      <c r="N150" s="22">
        <v>44579</v>
      </c>
      <c r="O150" s="22">
        <v>44913</v>
      </c>
      <c r="P150" s="23">
        <v>40942000</v>
      </c>
      <c r="Q150" s="24">
        <f t="shared" si="10"/>
        <v>229</v>
      </c>
      <c r="R150" s="25">
        <f t="shared" si="11"/>
        <v>334</v>
      </c>
      <c r="S150" s="26">
        <f t="shared" si="12"/>
        <v>0.68562874251497008</v>
      </c>
      <c r="T150" s="23">
        <v>16500867</v>
      </c>
      <c r="U150" s="23">
        <f t="shared" si="13"/>
        <v>24441133</v>
      </c>
      <c r="V150" s="19">
        <v>0</v>
      </c>
      <c r="W150" s="23">
        <v>0</v>
      </c>
      <c r="X150" s="23">
        <f t="shared" si="14"/>
        <v>40942000</v>
      </c>
      <c r="Y150" s="19">
        <v>0</v>
      </c>
      <c r="Z150" s="27" t="s">
        <v>79</v>
      </c>
      <c r="AA150" s="20" t="s">
        <v>165</v>
      </c>
      <c r="AC150" s="31"/>
      <c r="AD150" s="31"/>
      <c r="AE150" s="31"/>
    </row>
    <row r="151" spans="2:31" x14ac:dyDescent="0.25">
      <c r="B151" s="18">
        <v>2022</v>
      </c>
      <c r="C151" s="18">
        <v>220131</v>
      </c>
      <c r="D151" s="20" t="s">
        <v>370</v>
      </c>
      <c r="E151" s="19">
        <v>52780049</v>
      </c>
      <c r="F151" s="20" t="s">
        <v>371</v>
      </c>
      <c r="G151" s="19">
        <v>1</v>
      </c>
      <c r="H151" s="20" t="s">
        <v>372</v>
      </c>
      <c r="I151" s="19">
        <v>80001466</v>
      </c>
      <c r="J151" s="19" t="s">
        <v>35</v>
      </c>
      <c r="K151" s="19" t="s">
        <v>35</v>
      </c>
      <c r="L151" s="22">
        <v>44804</v>
      </c>
      <c r="M151" s="29">
        <v>44579</v>
      </c>
      <c r="N151" s="22">
        <v>44586</v>
      </c>
      <c r="O151" s="22">
        <v>44926</v>
      </c>
      <c r="P151" s="23">
        <v>58615500</v>
      </c>
      <c r="Q151" s="24">
        <f t="shared" si="10"/>
        <v>225</v>
      </c>
      <c r="R151" s="25">
        <f t="shared" si="11"/>
        <v>340</v>
      </c>
      <c r="S151" s="26">
        <f t="shared" si="12"/>
        <v>0.66176470588235292</v>
      </c>
      <c r="T151" s="23">
        <v>16310400</v>
      </c>
      <c r="U151" s="23">
        <f t="shared" si="13"/>
        <v>42305100</v>
      </c>
      <c r="V151" s="19">
        <v>0</v>
      </c>
      <c r="W151" s="23">
        <v>0</v>
      </c>
      <c r="X151" s="23">
        <f t="shared" si="14"/>
        <v>58615500</v>
      </c>
      <c r="Y151" s="19">
        <v>0</v>
      </c>
      <c r="Z151" s="27" t="s">
        <v>141</v>
      </c>
      <c r="AA151" s="20" t="s">
        <v>142</v>
      </c>
      <c r="AC151" s="31"/>
      <c r="AD151" s="31"/>
      <c r="AE151" s="31"/>
    </row>
    <row r="152" spans="2:31" x14ac:dyDescent="0.25">
      <c r="B152" s="18">
        <v>2022</v>
      </c>
      <c r="C152" s="18">
        <v>220132</v>
      </c>
      <c r="D152" s="20" t="s">
        <v>248</v>
      </c>
      <c r="E152" s="19">
        <v>1019044716</v>
      </c>
      <c r="F152" s="20" t="s">
        <v>373</v>
      </c>
      <c r="G152" s="19">
        <v>1</v>
      </c>
      <c r="H152" s="20" t="s">
        <v>374</v>
      </c>
      <c r="I152" s="19">
        <v>80074061</v>
      </c>
      <c r="J152" s="19" t="s">
        <v>35</v>
      </c>
      <c r="K152" s="19" t="s">
        <v>35</v>
      </c>
      <c r="L152" s="22">
        <v>44804</v>
      </c>
      <c r="M152" s="29">
        <v>44575</v>
      </c>
      <c r="N152" s="22">
        <v>44581</v>
      </c>
      <c r="O152" s="22">
        <v>44926</v>
      </c>
      <c r="P152" s="23">
        <v>89660267</v>
      </c>
      <c r="Q152" s="24">
        <f t="shared" si="10"/>
        <v>229</v>
      </c>
      <c r="R152" s="25">
        <f t="shared" si="11"/>
        <v>345</v>
      </c>
      <c r="S152" s="26">
        <f t="shared" si="12"/>
        <v>0.663768115942029</v>
      </c>
      <c r="T152" s="23">
        <v>34444267</v>
      </c>
      <c r="U152" s="23">
        <f t="shared" si="13"/>
        <v>55216000</v>
      </c>
      <c r="V152" s="19">
        <v>0</v>
      </c>
      <c r="W152" s="23">
        <v>0</v>
      </c>
      <c r="X152" s="23">
        <f t="shared" si="14"/>
        <v>89660267</v>
      </c>
      <c r="Y152" s="19">
        <v>0</v>
      </c>
      <c r="Z152" s="27" t="s">
        <v>36</v>
      </c>
      <c r="AA152" s="20" t="s">
        <v>37</v>
      </c>
      <c r="AC152" s="31"/>
      <c r="AD152" s="31"/>
      <c r="AE152" s="31"/>
    </row>
    <row r="153" spans="2:31" x14ac:dyDescent="0.25">
      <c r="B153" s="18">
        <v>2022</v>
      </c>
      <c r="C153" s="18">
        <v>220134</v>
      </c>
      <c r="D153" s="20" t="s">
        <v>375</v>
      </c>
      <c r="E153" s="19">
        <v>52886873</v>
      </c>
      <c r="F153" s="20" t="s">
        <v>376</v>
      </c>
      <c r="G153" s="19">
        <v>1</v>
      </c>
      <c r="H153" s="20" t="s">
        <v>377</v>
      </c>
      <c r="I153" s="19">
        <v>52708337</v>
      </c>
      <c r="J153" s="19" t="s">
        <v>35</v>
      </c>
      <c r="K153" s="19" t="s">
        <v>35</v>
      </c>
      <c r="L153" s="22">
        <v>44804</v>
      </c>
      <c r="M153" s="29">
        <v>44575</v>
      </c>
      <c r="N153" s="22">
        <v>44582</v>
      </c>
      <c r="O153" s="22">
        <v>44916</v>
      </c>
      <c r="P153" s="23">
        <v>61402000</v>
      </c>
      <c r="Q153" s="24">
        <f t="shared" si="10"/>
        <v>229</v>
      </c>
      <c r="R153" s="25">
        <f t="shared" si="11"/>
        <v>334</v>
      </c>
      <c r="S153" s="26">
        <f t="shared" si="12"/>
        <v>0.68562874251497008</v>
      </c>
      <c r="T153" s="23">
        <v>24188666</v>
      </c>
      <c r="U153" s="23">
        <f t="shared" si="13"/>
        <v>37213334</v>
      </c>
      <c r="V153" s="19">
        <v>0</v>
      </c>
      <c r="W153" s="23">
        <v>0</v>
      </c>
      <c r="X153" s="23">
        <f t="shared" si="14"/>
        <v>61402000</v>
      </c>
      <c r="Y153" s="19">
        <v>0</v>
      </c>
      <c r="Z153" s="27" t="s">
        <v>187</v>
      </c>
      <c r="AA153" s="20" t="s">
        <v>378</v>
      </c>
      <c r="AC153" s="31"/>
      <c r="AD153" s="31"/>
      <c r="AE153" s="31"/>
    </row>
    <row r="154" spans="2:31" x14ac:dyDescent="0.25">
      <c r="B154" s="18">
        <v>2022</v>
      </c>
      <c r="C154" s="18">
        <v>220136</v>
      </c>
      <c r="D154" s="20" t="s">
        <v>379</v>
      </c>
      <c r="E154" s="19">
        <v>80797720</v>
      </c>
      <c r="F154" s="20" t="s">
        <v>380</v>
      </c>
      <c r="G154" s="19">
        <v>1</v>
      </c>
      <c r="H154" s="20" t="s">
        <v>381</v>
      </c>
      <c r="I154" s="19">
        <v>80001466</v>
      </c>
      <c r="J154" s="19" t="s">
        <v>35</v>
      </c>
      <c r="K154" s="19" t="s">
        <v>35</v>
      </c>
      <c r="L154" s="22">
        <v>44804</v>
      </c>
      <c r="M154" s="29">
        <v>44579</v>
      </c>
      <c r="N154" s="22">
        <v>44582</v>
      </c>
      <c r="O154" s="22">
        <v>44926</v>
      </c>
      <c r="P154" s="23">
        <v>53498000</v>
      </c>
      <c r="Q154" s="24">
        <f t="shared" si="10"/>
        <v>225</v>
      </c>
      <c r="R154" s="25">
        <f t="shared" si="11"/>
        <v>344</v>
      </c>
      <c r="S154" s="26">
        <f t="shared" si="12"/>
        <v>0.65406976744186052</v>
      </c>
      <c r="T154" s="23">
        <v>15506667</v>
      </c>
      <c r="U154" s="23">
        <f t="shared" si="13"/>
        <v>37991333</v>
      </c>
      <c r="V154" s="19">
        <v>0</v>
      </c>
      <c r="W154" s="23">
        <v>0</v>
      </c>
      <c r="X154" s="23">
        <f t="shared" si="14"/>
        <v>53498000</v>
      </c>
      <c r="Y154" s="19">
        <v>0</v>
      </c>
      <c r="Z154" s="27" t="s">
        <v>141</v>
      </c>
      <c r="AA154" s="20" t="s">
        <v>142</v>
      </c>
      <c r="AC154" s="31"/>
      <c r="AD154" s="31"/>
      <c r="AE154" s="31"/>
    </row>
    <row r="155" spans="2:31" x14ac:dyDescent="0.25">
      <c r="B155" s="18">
        <v>2022</v>
      </c>
      <c r="C155" s="18">
        <v>220137</v>
      </c>
      <c r="D155" s="20" t="s">
        <v>259</v>
      </c>
      <c r="E155" s="19">
        <v>1018424019</v>
      </c>
      <c r="F155" s="20" t="s">
        <v>382</v>
      </c>
      <c r="G155" s="19">
        <v>1</v>
      </c>
      <c r="H155" s="20" t="s">
        <v>352</v>
      </c>
      <c r="I155" s="19">
        <v>45504088</v>
      </c>
      <c r="J155" s="19" t="s">
        <v>35</v>
      </c>
      <c r="K155" s="19" t="s">
        <v>35</v>
      </c>
      <c r="L155" s="22">
        <v>44804</v>
      </c>
      <c r="M155" s="29">
        <v>44575</v>
      </c>
      <c r="N155" s="22">
        <v>44582</v>
      </c>
      <c r="O155" s="22">
        <v>44794</v>
      </c>
      <c r="P155" s="23">
        <v>38227000</v>
      </c>
      <c r="Q155" s="24">
        <f t="shared" si="10"/>
        <v>229</v>
      </c>
      <c r="R155" s="25">
        <f t="shared" si="11"/>
        <v>212</v>
      </c>
      <c r="S155" s="26">
        <f t="shared" si="12"/>
        <v>1</v>
      </c>
      <c r="T155" s="23">
        <v>18203333</v>
      </c>
      <c r="U155" s="23">
        <f t="shared" si="13"/>
        <v>20023667</v>
      </c>
      <c r="V155" s="19">
        <v>0</v>
      </c>
      <c r="W155" s="23">
        <v>0</v>
      </c>
      <c r="X155" s="23">
        <f t="shared" si="14"/>
        <v>38227000</v>
      </c>
      <c r="Y155" s="19">
        <v>0</v>
      </c>
      <c r="Z155" s="27" t="s">
        <v>45</v>
      </c>
      <c r="AA155" s="20" t="s">
        <v>146</v>
      </c>
      <c r="AC155" s="31"/>
      <c r="AD155" s="31"/>
      <c r="AE155" s="31"/>
    </row>
    <row r="156" spans="2:31" x14ac:dyDescent="0.25">
      <c r="B156" s="18">
        <v>2022</v>
      </c>
      <c r="C156" s="18">
        <v>220138</v>
      </c>
      <c r="D156" s="20" t="s">
        <v>143</v>
      </c>
      <c r="E156" s="19">
        <v>1111744164</v>
      </c>
      <c r="F156" s="20" t="s">
        <v>383</v>
      </c>
      <c r="G156" s="19">
        <v>1</v>
      </c>
      <c r="H156" s="20" t="s">
        <v>384</v>
      </c>
      <c r="I156" s="19">
        <v>52033530</v>
      </c>
      <c r="J156" s="19" t="s">
        <v>35</v>
      </c>
      <c r="K156" s="19" t="s">
        <v>35</v>
      </c>
      <c r="L156" s="22">
        <v>44804</v>
      </c>
      <c r="M156" s="29">
        <v>44575</v>
      </c>
      <c r="N156" s="22">
        <v>44581</v>
      </c>
      <c r="O156" s="22">
        <v>44793</v>
      </c>
      <c r="P156" s="23">
        <v>38227000</v>
      </c>
      <c r="Q156" s="24">
        <f t="shared" si="10"/>
        <v>229</v>
      </c>
      <c r="R156" s="25">
        <f t="shared" si="11"/>
        <v>212</v>
      </c>
      <c r="S156" s="26">
        <f t="shared" si="12"/>
        <v>1</v>
      </c>
      <c r="T156" s="23">
        <v>18385367</v>
      </c>
      <c r="U156" s="23">
        <f t="shared" si="13"/>
        <v>19841633</v>
      </c>
      <c r="V156" s="19">
        <v>0</v>
      </c>
      <c r="W156" s="23">
        <v>0</v>
      </c>
      <c r="X156" s="23">
        <f t="shared" si="14"/>
        <v>38227000</v>
      </c>
      <c r="Y156" s="19">
        <v>0</v>
      </c>
      <c r="Z156" s="27" t="s">
        <v>45</v>
      </c>
      <c r="AA156" s="20" t="s">
        <v>146</v>
      </c>
      <c r="AC156" s="31"/>
      <c r="AD156" s="31"/>
      <c r="AE156" s="31"/>
    </row>
    <row r="157" spans="2:31" x14ac:dyDescent="0.25">
      <c r="B157" s="18">
        <v>2022</v>
      </c>
      <c r="C157" s="18">
        <v>220139</v>
      </c>
      <c r="D157" s="20" t="s">
        <v>322</v>
      </c>
      <c r="E157" s="19">
        <v>52108302</v>
      </c>
      <c r="F157" s="20" t="s">
        <v>385</v>
      </c>
      <c r="G157" s="19">
        <v>1</v>
      </c>
      <c r="H157" s="20" t="s">
        <v>386</v>
      </c>
      <c r="I157" s="19">
        <v>51709118</v>
      </c>
      <c r="J157" s="19" t="s">
        <v>35</v>
      </c>
      <c r="K157" s="19" t="s">
        <v>35</v>
      </c>
      <c r="L157" s="22">
        <v>44804</v>
      </c>
      <c r="M157" s="29">
        <v>44575</v>
      </c>
      <c r="N157" s="22">
        <v>44586</v>
      </c>
      <c r="O157" s="22">
        <v>44920</v>
      </c>
      <c r="P157" s="23">
        <v>71643000</v>
      </c>
      <c r="Q157" s="24">
        <f t="shared" si="10"/>
        <v>229</v>
      </c>
      <c r="R157" s="25">
        <f t="shared" si="11"/>
        <v>334</v>
      </c>
      <c r="S157" s="26">
        <f t="shared" si="12"/>
        <v>0.68562874251497008</v>
      </c>
      <c r="T157" s="23">
        <v>20841600</v>
      </c>
      <c r="U157" s="23">
        <f t="shared" si="13"/>
        <v>50801400</v>
      </c>
      <c r="V157" s="19">
        <v>0</v>
      </c>
      <c r="W157" s="23">
        <v>0</v>
      </c>
      <c r="X157" s="23">
        <f t="shared" si="14"/>
        <v>71643000</v>
      </c>
      <c r="Y157" s="19">
        <v>0</v>
      </c>
      <c r="Z157" s="27" t="s">
        <v>45</v>
      </c>
      <c r="AA157" s="20" t="s">
        <v>146</v>
      </c>
      <c r="AC157" s="31"/>
      <c r="AD157" s="31"/>
      <c r="AE157" s="31"/>
    </row>
    <row r="158" spans="2:31" x14ac:dyDescent="0.25">
      <c r="B158" s="18">
        <v>2022</v>
      </c>
      <c r="C158" s="18">
        <v>220140</v>
      </c>
      <c r="D158" s="20" t="s">
        <v>387</v>
      </c>
      <c r="E158" s="19">
        <v>52699378</v>
      </c>
      <c r="F158" s="20" t="s">
        <v>388</v>
      </c>
      <c r="G158" s="19">
        <v>1</v>
      </c>
      <c r="H158" s="20" t="s">
        <v>389</v>
      </c>
      <c r="I158" s="19">
        <v>1022400063</v>
      </c>
      <c r="J158" s="19" t="s">
        <v>35</v>
      </c>
      <c r="K158" s="19" t="s">
        <v>35</v>
      </c>
      <c r="L158" s="22">
        <v>44804</v>
      </c>
      <c r="M158" s="29">
        <v>44575</v>
      </c>
      <c r="N158" s="22">
        <v>44581</v>
      </c>
      <c r="O158" s="22">
        <v>44926</v>
      </c>
      <c r="P158" s="23">
        <v>86066000</v>
      </c>
      <c r="Q158" s="24">
        <f t="shared" si="10"/>
        <v>229</v>
      </c>
      <c r="R158" s="25">
        <f t="shared" si="11"/>
        <v>345</v>
      </c>
      <c r="S158" s="26">
        <f t="shared" si="12"/>
        <v>0.663768115942029</v>
      </c>
      <c r="T158" s="23">
        <v>32680133</v>
      </c>
      <c r="U158" s="23">
        <f t="shared" si="13"/>
        <v>53385867</v>
      </c>
      <c r="V158" s="19">
        <v>0</v>
      </c>
      <c r="W158" s="23">
        <v>0</v>
      </c>
      <c r="X158" s="23">
        <f t="shared" si="14"/>
        <v>86066000</v>
      </c>
      <c r="Y158" s="19">
        <v>0</v>
      </c>
      <c r="Z158" s="27" t="s">
        <v>141</v>
      </c>
      <c r="AA158" s="20" t="s">
        <v>142</v>
      </c>
      <c r="AC158" s="31"/>
      <c r="AD158" s="31"/>
      <c r="AE158" s="31"/>
    </row>
    <row r="159" spans="2:31" x14ac:dyDescent="0.25">
      <c r="B159" s="18">
        <v>2022</v>
      </c>
      <c r="C159" s="18">
        <v>220141</v>
      </c>
      <c r="D159" s="20" t="s">
        <v>390</v>
      </c>
      <c r="E159" s="19">
        <v>53066644</v>
      </c>
      <c r="F159" s="20" t="s">
        <v>391</v>
      </c>
      <c r="G159" s="19">
        <v>1</v>
      </c>
      <c r="H159" s="20" t="s">
        <v>392</v>
      </c>
      <c r="I159" s="19">
        <v>53055185</v>
      </c>
      <c r="J159" s="19" t="s">
        <v>35</v>
      </c>
      <c r="K159" s="19" t="s">
        <v>35</v>
      </c>
      <c r="L159" s="22">
        <v>44804</v>
      </c>
      <c r="M159" s="29">
        <v>44575</v>
      </c>
      <c r="N159" s="22">
        <v>44585</v>
      </c>
      <c r="O159" s="22">
        <v>44926</v>
      </c>
      <c r="P159" s="23">
        <v>86066000</v>
      </c>
      <c r="Q159" s="24">
        <f t="shared" si="10"/>
        <v>229</v>
      </c>
      <c r="R159" s="25">
        <f t="shared" si="11"/>
        <v>341</v>
      </c>
      <c r="S159" s="26">
        <f t="shared" si="12"/>
        <v>0.67155425219941345</v>
      </c>
      <c r="T159" s="23">
        <v>16963734</v>
      </c>
      <c r="U159" s="23">
        <f t="shared" si="13"/>
        <v>69102266</v>
      </c>
      <c r="V159" s="19">
        <v>0</v>
      </c>
      <c r="W159" s="23">
        <v>0</v>
      </c>
      <c r="X159" s="23">
        <f t="shared" si="14"/>
        <v>86066000</v>
      </c>
      <c r="Y159" s="19">
        <v>0</v>
      </c>
      <c r="Z159" s="27" t="s">
        <v>141</v>
      </c>
      <c r="AA159" s="20" t="s">
        <v>142</v>
      </c>
      <c r="AC159" s="31"/>
      <c r="AD159" s="31"/>
      <c r="AE159" s="31"/>
    </row>
    <row r="160" spans="2:31" x14ac:dyDescent="0.25">
      <c r="B160" s="18">
        <v>2022</v>
      </c>
      <c r="C160" s="19">
        <v>220142</v>
      </c>
      <c r="D160" s="20" t="s">
        <v>215</v>
      </c>
      <c r="E160" s="19">
        <v>79285768</v>
      </c>
      <c r="F160" s="20" t="s">
        <v>393</v>
      </c>
      <c r="G160" s="19">
        <v>1</v>
      </c>
      <c r="H160" s="20" t="s">
        <v>217</v>
      </c>
      <c r="I160" s="19">
        <v>88276505</v>
      </c>
      <c r="J160" s="19" t="s">
        <v>35</v>
      </c>
      <c r="K160" s="19" t="s">
        <v>35</v>
      </c>
      <c r="L160" s="22">
        <v>44804</v>
      </c>
      <c r="M160" s="29">
        <v>44575</v>
      </c>
      <c r="N160" s="29">
        <v>44579</v>
      </c>
      <c r="O160" s="29">
        <v>44851</v>
      </c>
      <c r="P160" s="23">
        <v>47328000</v>
      </c>
      <c r="Q160" s="24">
        <f t="shared" si="10"/>
        <v>229</v>
      </c>
      <c r="R160" s="25">
        <f t="shared" si="11"/>
        <v>272</v>
      </c>
      <c r="S160" s="26">
        <f t="shared" si="12"/>
        <v>0.84191176470588236</v>
      </c>
      <c r="T160" s="23">
        <v>47328000</v>
      </c>
      <c r="U160" s="23">
        <f t="shared" si="13"/>
        <v>23664000</v>
      </c>
      <c r="V160" s="19">
        <v>1</v>
      </c>
      <c r="W160" s="23">
        <v>23664000</v>
      </c>
      <c r="X160" s="23">
        <f t="shared" si="14"/>
        <v>70992000</v>
      </c>
      <c r="Y160" s="19">
        <v>90</v>
      </c>
      <c r="Z160" s="27" t="s">
        <v>218</v>
      </c>
      <c r="AA160" s="20" t="s">
        <v>219</v>
      </c>
      <c r="AC160" s="31"/>
      <c r="AD160" s="31"/>
      <c r="AE160" s="31"/>
    </row>
    <row r="161" spans="1:31" x14ac:dyDescent="0.25">
      <c r="A161" t="s">
        <v>38</v>
      </c>
      <c r="B161" s="18">
        <v>2022</v>
      </c>
      <c r="C161" s="19">
        <v>220143</v>
      </c>
      <c r="D161" s="20" t="s">
        <v>215</v>
      </c>
      <c r="E161" s="19">
        <v>80778617</v>
      </c>
      <c r="F161" s="20" t="s">
        <v>394</v>
      </c>
      <c r="G161" s="19">
        <v>1</v>
      </c>
      <c r="H161" s="20" t="s">
        <v>217</v>
      </c>
      <c r="I161" s="19">
        <v>88276505</v>
      </c>
      <c r="J161" s="19" t="s">
        <v>35</v>
      </c>
      <c r="K161" s="19" t="s">
        <v>35</v>
      </c>
      <c r="L161" s="22">
        <v>44804</v>
      </c>
      <c r="M161" s="29">
        <v>44575</v>
      </c>
      <c r="N161" s="29">
        <v>44579</v>
      </c>
      <c r="O161" s="29">
        <v>44851</v>
      </c>
      <c r="P161" s="23">
        <v>47328000</v>
      </c>
      <c r="Q161" s="24">
        <f t="shared" si="10"/>
        <v>229</v>
      </c>
      <c r="R161" s="25">
        <f t="shared" si="11"/>
        <v>272</v>
      </c>
      <c r="S161" s="26">
        <f t="shared" si="12"/>
        <v>0.84191176470588236</v>
      </c>
      <c r="T161" s="23">
        <v>47328000</v>
      </c>
      <c r="U161" s="23">
        <f t="shared" si="13"/>
        <v>23664000</v>
      </c>
      <c r="V161" s="19">
        <v>1</v>
      </c>
      <c r="W161" s="23">
        <v>23664000</v>
      </c>
      <c r="X161" s="23">
        <f t="shared" si="14"/>
        <v>70992000</v>
      </c>
      <c r="Y161" s="19">
        <v>90</v>
      </c>
      <c r="Z161" s="27" t="s">
        <v>218</v>
      </c>
      <c r="AA161" s="20" t="s">
        <v>219</v>
      </c>
      <c r="AC161" s="31"/>
      <c r="AD161" s="31"/>
      <c r="AE161" s="31"/>
    </row>
    <row r="162" spans="1:31" x14ac:dyDescent="0.25">
      <c r="B162" s="18">
        <v>2022</v>
      </c>
      <c r="C162" s="19">
        <v>220144</v>
      </c>
      <c r="D162" s="20" t="s">
        <v>215</v>
      </c>
      <c r="E162" s="19">
        <v>52047756</v>
      </c>
      <c r="F162" s="20" t="s">
        <v>395</v>
      </c>
      <c r="G162" s="19">
        <v>1</v>
      </c>
      <c r="H162" s="20" t="s">
        <v>217</v>
      </c>
      <c r="I162" s="19">
        <v>88276505</v>
      </c>
      <c r="J162" s="19" t="s">
        <v>35</v>
      </c>
      <c r="K162" s="19" t="s">
        <v>35</v>
      </c>
      <c r="L162" s="22">
        <v>44804</v>
      </c>
      <c r="M162" s="29">
        <v>44576</v>
      </c>
      <c r="N162" s="29">
        <v>44578</v>
      </c>
      <c r="O162" s="29">
        <v>44850</v>
      </c>
      <c r="P162" s="23">
        <v>47328000</v>
      </c>
      <c r="Q162" s="24">
        <f t="shared" si="10"/>
        <v>228</v>
      </c>
      <c r="R162" s="25">
        <f t="shared" si="11"/>
        <v>272</v>
      </c>
      <c r="S162" s="26">
        <f t="shared" si="12"/>
        <v>0.83823529411764708</v>
      </c>
      <c r="T162" s="23">
        <v>47328000</v>
      </c>
      <c r="U162" s="23">
        <f t="shared" si="13"/>
        <v>23664000</v>
      </c>
      <c r="V162" s="19">
        <v>1</v>
      </c>
      <c r="W162" s="23">
        <v>23664000</v>
      </c>
      <c r="X162" s="23">
        <f t="shared" si="14"/>
        <v>70992000</v>
      </c>
      <c r="Y162" s="19">
        <v>90</v>
      </c>
      <c r="Z162" s="27" t="s">
        <v>218</v>
      </c>
      <c r="AA162" s="20" t="s">
        <v>219</v>
      </c>
      <c r="AC162" s="31"/>
      <c r="AD162" s="31"/>
      <c r="AE162" s="31"/>
    </row>
    <row r="163" spans="1:31" x14ac:dyDescent="0.25">
      <c r="A163" t="s">
        <v>38</v>
      </c>
      <c r="B163" s="18">
        <v>2022</v>
      </c>
      <c r="C163" s="19">
        <v>220145</v>
      </c>
      <c r="D163" s="20" t="s">
        <v>215</v>
      </c>
      <c r="E163" s="19">
        <v>79615371</v>
      </c>
      <c r="F163" s="20" t="s">
        <v>396</v>
      </c>
      <c r="G163" s="19">
        <v>1</v>
      </c>
      <c r="H163" s="20" t="s">
        <v>217</v>
      </c>
      <c r="I163" s="19">
        <v>88276505</v>
      </c>
      <c r="J163" s="19" t="s">
        <v>35</v>
      </c>
      <c r="K163" s="19" t="s">
        <v>35</v>
      </c>
      <c r="L163" s="22">
        <v>44804</v>
      </c>
      <c r="M163" s="29">
        <v>44575</v>
      </c>
      <c r="N163" s="29">
        <v>44579</v>
      </c>
      <c r="O163" s="29">
        <v>44851</v>
      </c>
      <c r="P163" s="23">
        <v>47328000</v>
      </c>
      <c r="Q163" s="24">
        <f t="shared" si="10"/>
        <v>229</v>
      </c>
      <c r="R163" s="25">
        <f t="shared" si="11"/>
        <v>272</v>
      </c>
      <c r="S163" s="26">
        <f t="shared" si="12"/>
        <v>0.84191176470588236</v>
      </c>
      <c r="T163" s="23">
        <v>47328000</v>
      </c>
      <c r="U163" s="23">
        <f t="shared" si="13"/>
        <v>23664000</v>
      </c>
      <c r="V163" s="19">
        <v>1</v>
      </c>
      <c r="W163" s="23">
        <v>23664000</v>
      </c>
      <c r="X163" s="23">
        <f t="shared" si="14"/>
        <v>70992000</v>
      </c>
      <c r="Y163" s="19">
        <v>90</v>
      </c>
      <c r="Z163" s="27" t="s">
        <v>218</v>
      </c>
      <c r="AA163" s="20" t="s">
        <v>219</v>
      </c>
      <c r="AC163" s="31"/>
      <c r="AD163" s="31"/>
      <c r="AE163" s="31"/>
    </row>
    <row r="164" spans="1:31" x14ac:dyDescent="0.25">
      <c r="B164" s="18">
        <v>2022</v>
      </c>
      <c r="C164" s="18">
        <v>220146</v>
      </c>
      <c r="D164" s="20" t="s">
        <v>89</v>
      </c>
      <c r="E164" s="19">
        <v>860005289</v>
      </c>
      <c r="F164" s="20" t="s">
        <v>397</v>
      </c>
      <c r="G164" s="19">
        <v>1</v>
      </c>
      <c r="H164" s="20" t="s">
        <v>398</v>
      </c>
      <c r="I164" s="19">
        <v>52788975</v>
      </c>
      <c r="J164" s="19" t="s">
        <v>35</v>
      </c>
      <c r="K164" s="19" t="s">
        <v>35</v>
      </c>
      <c r="L164" s="22">
        <v>44804</v>
      </c>
      <c r="M164" s="29">
        <v>44579</v>
      </c>
      <c r="N164" s="22">
        <v>44642</v>
      </c>
      <c r="O164" s="22">
        <v>44994</v>
      </c>
      <c r="P164" s="23">
        <v>57566000</v>
      </c>
      <c r="Q164" s="24">
        <f t="shared" si="10"/>
        <v>225</v>
      </c>
      <c r="R164" s="25">
        <f t="shared" si="11"/>
        <v>352</v>
      </c>
      <c r="S164" s="26">
        <f t="shared" si="12"/>
        <v>0.63920454545454541</v>
      </c>
      <c r="T164" s="23">
        <v>212058</v>
      </c>
      <c r="U164" s="23">
        <f t="shared" si="13"/>
        <v>57353942</v>
      </c>
      <c r="V164" s="19">
        <v>0</v>
      </c>
      <c r="W164" s="23">
        <v>0</v>
      </c>
      <c r="X164" s="23">
        <f t="shared" si="14"/>
        <v>57566000</v>
      </c>
      <c r="Y164" s="19">
        <v>0</v>
      </c>
      <c r="Z164" s="27" t="s">
        <v>45</v>
      </c>
      <c r="AA164" s="20" t="s">
        <v>46</v>
      </c>
      <c r="AC164" s="31"/>
      <c r="AD164" s="31"/>
      <c r="AE164" s="31"/>
    </row>
    <row r="165" spans="1:31" x14ac:dyDescent="0.25">
      <c r="B165" s="18">
        <v>2022</v>
      </c>
      <c r="C165" s="18">
        <v>220147</v>
      </c>
      <c r="D165" s="20" t="s">
        <v>185</v>
      </c>
      <c r="E165" s="19">
        <v>1067810656</v>
      </c>
      <c r="F165" s="20" t="s">
        <v>399</v>
      </c>
      <c r="G165" s="19">
        <v>1</v>
      </c>
      <c r="H165" s="20" t="s">
        <v>354</v>
      </c>
      <c r="I165" s="19">
        <v>22515377</v>
      </c>
      <c r="J165" s="19" t="s">
        <v>35</v>
      </c>
      <c r="K165" s="19" t="s">
        <v>35</v>
      </c>
      <c r="L165" s="22">
        <v>44804</v>
      </c>
      <c r="M165" s="29">
        <v>44575</v>
      </c>
      <c r="N165" s="22">
        <v>44579</v>
      </c>
      <c r="O165" s="22">
        <v>44852</v>
      </c>
      <c r="P165" s="23">
        <v>36288000</v>
      </c>
      <c r="Q165" s="24">
        <f t="shared" si="10"/>
        <v>229</v>
      </c>
      <c r="R165" s="25">
        <f t="shared" si="11"/>
        <v>273</v>
      </c>
      <c r="S165" s="26">
        <f t="shared" si="12"/>
        <v>0.83882783882783885</v>
      </c>
      <c r="T165" s="23">
        <v>17875200</v>
      </c>
      <c r="U165" s="23">
        <f t="shared" si="13"/>
        <v>18412800</v>
      </c>
      <c r="V165" s="19">
        <v>0</v>
      </c>
      <c r="W165" s="23">
        <v>0</v>
      </c>
      <c r="X165" s="23">
        <f t="shared" si="14"/>
        <v>36288000</v>
      </c>
      <c r="Y165" s="19">
        <v>0</v>
      </c>
      <c r="Z165" s="27" t="s">
        <v>187</v>
      </c>
      <c r="AA165" s="20" t="s">
        <v>188</v>
      </c>
      <c r="AC165" s="31"/>
      <c r="AD165" s="31"/>
      <c r="AE165" s="31"/>
    </row>
    <row r="166" spans="1:31" x14ac:dyDescent="0.25">
      <c r="B166" s="18">
        <v>2022</v>
      </c>
      <c r="C166" s="18">
        <v>220148</v>
      </c>
      <c r="D166" s="20" t="s">
        <v>400</v>
      </c>
      <c r="E166" s="19">
        <v>52621214</v>
      </c>
      <c r="F166" s="33" t="s">
        <v>401</v>
      </c>
      <c r="G166" s="19">
        <v>1</v>
      </c>
      <c r="H166" s="20" t="s">
        <v>402</v>
      </c>
      <c r="I166" s="19">
        <v>52058050</v>
      </c>
      <c r="J166" s="19" t="s">
        <v>35</v>
      </c>
      <c r="K166" s="19" t="s">
        <v>35</v>
      </c>
      <c r="L166" s="22">
        <v>44804</v>
      </c>
      <c r="M166" s="29">
        <v>44579</v>
      </c>
      <c r="N166" s="22">
        <v>44593</v>
      </c>
      <c r="O166" s="22">
        <v>44820</v>
      </c>
      <c r="P166" s="23">
        <v>135000000</v>
      </c>
      <c r="Q166" s="24">
        <f t="shared" si="10"/>
        <v>225</v>
      </c>
      <c r="R166" s="25">
        <f t="shared" si="11"/>
        <v>227</v>
      </c>
      <c r="S166" s="26">
        <f t="shared" si="12"/>
        <v>0.99118942731277537</v>
      </c>
      <c r="T166" s="23">
        <v>54000000</v>
      </c>
      <c r="U166" s="23">
        <f t="shared" si="13"/>
        <v>81000000</v>
      </c>
      <c r="V166" s="19">
        <v>0</v>
      </c>
      <c r="W166" s="23">
        <v>0</v>
      </c>
      <c r="X166" s="23">
        <f t="shared" si="14"/>
        <v>135000000</v>
      </c>
      <c r="Y166" s="19">
        <v>0</v>
      </c>
      <c r="Z166" s="27" t="s">
        <v>141</v>
      </c>
      <c r="AA166" s="20" t="s">
        <v>142</v>
      </c>
      <c r="AC166" s="31"/>
      <c r="AD166" s="31"/>
      <c r="AE166" s="31"/>
    </row>
    <row r="167" spans="1:31" x14ac:dyDescent="0.25">
      <c r="B167" s="18">
        <v>2022</v>
      </c>
      <c r="C167" s="18">
        <v>220149</v>
      </c>
      <c r="D167" s="20" t="s">
        <v>185</v>
      </c>
      <c r="E167" s="19">
        <v>52888733</v>
      </c>
      <c r="F167" s="20" t="s">
        <v>403</v>
      </c>
      <c r="G167" s="19">
        <v>1</v>
      </c>
      <c r="H167" s="20" t="s">
        <v>354</v>
      </c>
      <c r="I167" s="19">
        <v>22515377</v>
      </c>
      <c r="J167" s="19" t="s">
        <v>35</v>
      </c>
      <c r="K167" s="19" t="s">
        <v>35</v>
      </c>
      <c r="L167" s="22">
        <v>44804</v>
      </c>
      <c r="M167" s="29">
        <v>44575</v>
      </c>
      <c r="N167" s="22">
        <v>44580</v>
      </c>
      <c r="O167" s="22">
        <v>44853</v>
      </c>
      <c r="P167" s="23">
        <v>36288000</v>
      </c>
      <c r="Q167" s="24">
        <f t="shared" si="10"/>
        <v>229</v>
      </c>
      <c r="R167" s="25">
        <f t="shared" si="11"/>
        <v>273</v>
      </c>
      <c r="S167" s="26">
        <f t="shared" si="12"/>
        <v>0.83882783882783885</v>
      </c>
      <c r="T167" s="23">
        <v>17740800</v>
      </c>
      <c r="U167" s="23">
        <f t="shared" si="13"/>
        <v>18547200</v>
      </c>
      <c r="V167" s="19">
        <v>0</v>
      </c>
      <c r="W167" s="23">
        <v>0</v>
      </c>
      <c r="X167" s="23">
        <f t="shared" si="14"/>
        <v>36288000</v>
      </c>
      <c r="Y167" s="19">
        <v>0</v>
      </c>
      <c r="Z167" s="27" t="s">
        <v>187</v>
      </c>
      <c r="AA167" s="20" t="s">
        <v>188</v>
      </c>
      <c r="AC167" s="31"/>
      <c r="AD167" s="31"/>
      <c r="AE167" s="31"/>
    </row>
    <row r="168" spans="1:31" x14ac:dyDescent="0.25">
      <c r="B168" s="18">
        <v>2022</v>
      </c>
      <c r="C168" s="18">
        <v>220150</v>
      </c>
      <c r="D168" s="20" t="s">
        <v>404</v>
      </c>
      <c r="E168" s="19">
        <v>1030619583</v>
      </c>
      <c r="F168" s="20" t="s">
        <v>405</v>
      </c>
      <c r="G168" s="19">
        <v>1</v>
      </c>
      <c r="H168" s="20" t="s">
        <v>406</v>
      </c>
      <c r="I168" s="19">
        <v>80001466</v>
      </c>
      <c r="J168" s="19" t="s">
        <v>35</v>
      </c>
      <c r="K168" s="19" t="s">
        <v>35</v>
      </c>
      <c r="L168" s="22">
        <v>44804</v>
      </c>
      <c r="M168" s="29">
        <v>44575</v>
      </c>
      <c r="N168" s="22">
        <v>44588</v>
      </c>
      <c r="O168" s="22">
        <v>44926</v>
      </c>
      <c r="P168" s="23">
        <v>55821000</v>
      </c>
      <c r="Q168" s="24">
        <f t="shared" si="10"/>
        <v>229</v>
      </c>
      <c r="R168" s="25">
        <f t="shared" si="11"/>
        <v>338</v>
      </c>
      <c r="S168" s="26">
        <f t="shared" si="12"/>
        <v>0.6775147928994083</v>
      </c>
      <c r="T168" s="23">
        <v>15209200</v>
      </c>
      <c r="U168" s="23">
        <f t="shared" si="13"/>
        <v>40611800</v>
      </c>
      <c r="V168" s="19">
        <v>0</v>
      </c>
      <c r="W168" s="23">
        <v>0</v>
      </c>
      <c r="X168" s="23">
        <f t="shared" si="14"/>
        <v>55821000</v>
      </c>
      <c r="Y168" s="19">
        <v>0</v>
      </c>
      <c r="Z168" s="27" t="s">
        <v>141</v>
      </c>
      <c r="AA168" s="20" t="s">
        <v>142</v>
      </c>
      <c r="AC168" s="31"/>
      <c r="AD168" s="31"/>
      <c r="AE168" s="31"/>
    </row>
    <row r="169" spans="1:31" x14ac:dyDescent="0.25">
      <c r="B169" s="18">
        <v>2022</v>
      </c>
      <c r="C169" s="18">
        <v>220157</v>
      </c>
      <c r="D169" s="20" t="s">
        <v>407</v>
      </c>
      <c r="E169" s="19">
        <v>80010432</v>
      </c>
      <c r="F169" s="20" t="s">
        <v>408</v>
      </c>
      <c r="G169" s="19">
        <v>1</v>
      </c>
      <c r="H169" s="20" t="s">
        <v>372</v>
      </c>
      <c r="I169" s="19">
        <v>80001466</v>
      </c>
      <c r="J169" s="19" t="s">
        <v>35</v>
      </c>
      <c r="K169" s="19" t="s">
        <v>35</v>
      </c>
      <c r="L169" s="22">
        <v>44804</v>
      </c>
      <c r="M169" s="29">
        <v>44575</v>
      </c>
      <c r="N169" s="22">
        <v>44586</v>
      </c>
      <c r="O169" s="22">
        <v>44926</v>
      </c>
      <c r="P169" s="23">
        <v>53498000</v>
      </c>
      <c r="Q169" s="24">
        <f t="shared" si="10"/>
        <v>229</v>
      </c>
      <c r="R169" s="25">
        <f t="shared" si="11"/>
        <v>340</v>
      </c>
      <c r="S169" s="26">
        <f t="shared" si="12"/>
        <v>0.67352941176470593</v>
      </c>
      <c r="T169" s="23">
        <v>14886400</v>
      </c>
      <c r="U169" s="23">
        <f t="shared" si="13"/>
        <v>38611600</v>
      </c>
      <c r="V169" s="19">
        <v>0</v>
      </c>
      <c r="W169" s="23">
        <v>0</v>
      </c>
      <c r="X169" s="23">
        <f t="shared" si="14"/>
        <v>53498000</v>
      </c>
      <c r="Y169" s="19">
        <v>0</v>
      </c>
      <c r="Z169" s="27" t="s">
        <v>141</v>
      </c>
      <c r="AA169" s="20" t="s">
        <v>142</v>
      </c>
      <c r="AC169" s="31"/>
      <c r="AD169" s="31"/>
      <c r="AE169" s="31"/>
    </row>
    <row r="170" spans="1:31" x14ac:dyDescent="0.25">
      <c r="B170" s="18">
        <v>2022</v>
      </c>
      <c r="C170" s="18">
        <v>220159</v>
      </c>
      <c r="D170" s="20" t="s">
        <v>409</v>
      </c>
      <c r="E170" s="19">
        <v>52507299</v>
      </c>
      <c r="F170" s="20" t="s">
        <v>410</v>
      </c>
      <c r="G170" s="19">
        <v>1</v>
      </c>
      <c r="H170" s="20" t="s">
        <v>372</v>
      </c>
      <c r="I170" s="19">
        <v>80001466</v>
      </c>
      <c r="J170" s="19" t="s">
        <v>35</v>
      </c>
      <c r="K170" s="19" t="s">
        <v>35</v>
      </c>
      <c r="L170" s="22">
        <v>44804</v>
      </c>
      <c r="M170" s="29">
        <v>44575</v>
      </c>
      <c r="N170" s="22">
        <v>44582</v>
      </c>
      <c r="O170" s="22">
        <v>44926</v>
      </c>
      <c r="P170" s="23">
        <v>53498000</v>
      </c>
      <c r="Q170" s="24">
        <f t="shared" si="10"/>
        <v>229</v>
      </c>
      <c r="R170" s="25">
        <f t="shared" si="11"/>
        <v>344</v>
      </c>
      <c r="S170" s="26">
        <f t="shared" si="12"/>
        <v>0.66569767441860461</v>
      </c>
      <c r="T170" s="23">
        <v>15506667</v>
      </c>
      <c r="U170" s="23">
        <f t="shared" si="13"/>
        <v>37991333</v>
      </c>
      <c r="V170" s="19">
        <v>0</v>
      </c>
      <c r="W170" s="23">
        <v>0</v>
      </c>
      <c r="X170" s="23">
        <f t="shared" si="14"/>
        <v>53498000</v>
      </c>
      <c r="Y170" s="19">
        <v>0</v>
      </c>
      <c r="Z170" s="27" t="s">
        <v>141</v>
      </c>
      <c r="AA170" s="20" t="s">
        <v>142</v>
      </c>
      <c r="AC170" s="31"/>
      <c r="AD170" s="31"/>
      <c r="AE170" s="31"/>
    </row>
    <row r="171" spans="1:31" x14ac:dyDescent="0.25">
      <c r="B171" s="18">
        <v>2022</v>
      </c>
      <c r="C171" s="18">
        <v>220160</v>
      </c>
      <c r="D171" s="20" t="s">
        <v>411</v>
      </c>
      <c r="E171" s="19">
        <v>79979063</v>
      </c>
      <c r="F171" s="20" t="s">
        <v>412</v>
      </c>
      <c r="G171" s="19">
        <v>1</v>
      </c>
      <c r="H171" s="20" t="s">
        <v>372</v>
      </c>
      <c r="I171" s="19">
        <v>80001466</v>
      </c>
      <c r="J171" s="19" t="s">
        <v>35</v>
      </c>
      <c r="K171" s="19" t="s">
        <v>35</v>
      </c>
      <c r="L171" s="22">
        <v>44804</v>
      </c>
      <c r="M171" s="29">
        <v>44575</v>
      </c>
      <c r="N171" s="22">
        <v>44586</v>
      </c>
      <c r="O171" s="22">
        <v>44926</v>
      </c>
      <c r="P171" s="23">
        <v>53498000</v>
      </c>
      <c r="Q171" s="24">
        <f t="shared" si="10"/>
        <v>229</v>
      </c>
      <c r="R171" s="25">
        <f t="shared" si="11"/>
        <v>340</v>
      </c>
      <c r="S171" s="26">
        <f t="shared" si="12"/>
        <v>0.67352941176470593</v>
      </c>
      <c r="T171" s="23">
        <v>14886400</v>
      </c>
      <c r="U171" s="23">
        <f t="shared" si="13"/>
        <v>38611600</v>
      </c>
      <c r="V171" s="19">
        <v>0</v>
      </c>
      <c r="W171" s="23">
        <v>0</v>
      </c>
      <c r="X171" s="23">
        <f t="shared" si="14"/>
        <v>53498000</v>
      </c>
      <c r="Y171" s="19">
        <v>0</v>
      </c>
      <c r="Z171" s="27" t="s">
        <v>141</v>
      </c>
      <c r="AA171" s="20" t="s">
        <v>142</v>
      </c>
      <c r="AC171" s="31"/>
      <c r="AD171" s="31"/>
      <c r="AE171" s="31"/>
    </row>
    <row r="172" spans="1:31" x14ac:dyDescent="0.25">
      <c r="B172" s="18">
        <v>2022</v>
      </c>
      <c r="C172" s="18">
        <v>220162</v>
      </c>
      <c r="D172" s="20" t="s">
        <v>303</v>
      </c>
      <c r="E172" s="19">
        <v>1032369550</v>
      </c>
      <c r="F172" s="20" t="s">
        <v>413</v>
      </c>
      <c r="G172" s="19">
        <v>1</v>
      </c>
      <c r="H172" s="20" t="s">
        <v>414</v>
      </c>
      <c r="I172" s="19">
        <v>80443395</v>
      </c>
      <c r="J172" s="19" t="s">
        <v>35</v>
      </c>
      <c r="K172" s="19" t="s">
        <v>35</v>
      </c>
      <c r="L172" s="22">
        <v>44804</v>
      </c>
      <c r="M172" s="29">
        <v>44579</v>
      </c>
      <c r="N172" s="22">
        <v>44581</v>
      </c>
      <c r="O172" s="22">
        <v>44915</v>
      </c>
      <c r="P172" s="23">
        <v>50039000</v>
      </c>
      <c r="Q172" s="24">
        <f t="shared" si="10"/>
        <v>225</v>
      </c>
      <c r="R172" s="25">
        <f t="shared" si="11"/>
        <v>334</v>
      </c>
      <c r="S172" s="26">
        <f t="shared" si="12"/>
        <v>0.67365269461077848</v>
      </c>
      <c r="T172" s="23">
        <v>19863967</v>
      </c>
      <c r="U172" s="23">
        <f t="shared" si="13"/>
        <v>30175033</v>
      </c>
      <c r="V172" s="19">
        <v>0</v>
      </c>
      <c r="W172" s="23">
        <v>0</v>
      </c>
      <c r="X172" s="23">
        <f t="shared" si="14"/>
        <v>50039000</v>
      </c>
      <c r="Y172" s="19">
        <v>0</v>
      </c>
      <c r="Z172" s="27" t="s">
        <v>79</v>
      </c>
      <c r="AA172" s="20" t="s">
        <v>306</v>
      </c>
      <c r="AC172" s="31"/>
      <c r="AD172" s="31"/>
      <c r="AE172" s="31"/>
    </row>
    <row r="173" spans="1:31" x14ac:dyDescent="0.25">
      <c r="B173" s="18">
        <v>2022</v>
      </c>
      <c r="C173" s="18">
        <v>220163</v>
      </c>
      <c r="D173" s="20" t="s">
        <v>303</v>
      </c>
      <c r="E173" s="19">
        <v>74244411</v>
      </c>
      <c r="F173" s="20" t="s">
        <v>415</v>
      </c>
      <c r="G173" s="19">
        <v>1</v>
      </c>
      <c r="H173" s="20" t="s">
        <v>414</v>
      </c>
      <c r="I173" s="19">
        <v>80443395</v>
      </c>
      <c r="J173" s="19" t="s">
        <v>35</v>
      </c>
      <c r="K173" s="19" t="s">
        <v>35</v>
      </c>
      <c r="L173" s="22">
        <v>44804</v>
      </c>
      <c r="M173" s="29">
        <v>44579</v>
      </c>
      <c r="N173" s="22">
        <v>44582</v>
      </c>
      <c r="O173" s="22">
        <v>44903</v>
      </c>
      <c r="P173" s="23">
        <v>48067767</v>
      </c>
      <c r="Q173" s="24">
        <f t="shared" si="10"/>
        <v>225</v>
      </c>
      <c r="R173" s="25">
        <f t="shared" si="11"/>
        <v>321</v>
      </c>
      <c r="S173" s="26">
        <f t="shared" si="12"/>
        <v>0.7009345794392523</v>
      </c>
      <c r="T173" s="23">
        <v>19712333</v>
      </c>
      <c r="U173" s="23">
        <f t="shared" si="13"/>
        <v>28355434</v>
      </c>
      <c r="V173" s="19">
        <v>0</v>
      </c>
      <c r="W173" s="23">
        <v>0</v>
      </c>
      <c r="X173" s="23">
        <f t="shared" si="14"/>
        <v>48067767</v>
      </c>
      <c r="Y173" s="19">
        <v>0</v>
      </c>
      <c r="Z173" s="27" t="s">
        <v>79</v>
      </c>
      <c r="AA173" s="20" t="s">
        <v>306</v>
      </c>
      <c r="AC173" s="31"/>
      <c r="AD173" s="31"/>
      <c r="AE173" s="31"/>
    </row>
    <row r="174" spans="1:31" x14ac:dyDescent="0.25">
      <c r="B174" s="18">
        <v>2022</v>
      </c>
      <c r="C174" s="18">
        <v>220164</v>
      </c>
      <c r="D174" s="20" t="s">
        <v>416</v>
      </c>
      <c r="E174" s="19">
        <v>1032358079</v>
      </c>
      <c r="F174" s="20" t="s">
        <v>417</v>
      </c>
      <c r="G174" s="19">
        <v>1</v>
      </c>
      <c r="H174" s="20" t="s">
        <v>418</v>
      </c>
      <c r="I174" s="19">
        <v>52479914</v>
      </c>
      <c r="J174" s="19" t="s">
        <v>35</v>
      </c>
      <c r="K174" s="19" t="s">
        <v>35</v>
      </c>
      <c r="L174" s="22">
        <v>44804</v>
      </c>
      <c r="M174" s="29">
        <v>44579</v>
      </c>
      <c r="N174" s="22">
        <v>44587</v>
      </c>
      <c r="O174" s="22">
        <v>44921</v>
      </c>
      <c r="P174" s="23">
        <v>80168000</v>
      </c>
      <c r="Q174" s="24">
        <f t="shared" si="10"/>
        <v>225</v>
      </c>
      <c r="R174" s="25">
        <f t="shared" si="11"/>
        <v>334</v>
      </c>
      <c r="S174" s="26">
        <f t="shared" si="12"/>
        <v>0.67365269461077848</v>
      </c>
      <c r="T174" s="23">
        <v>30123733</v>
      </c>
      <c r="U174" s="23">
        <f t="shared" si="13"/>
        <v>50044267</v>
      </c>
      <c r="V174" s="19">
        <v>0</v>
      </c>
      <c r="W174" s="23">
        <v>0</v>
      </c>
      <c r="X174" s="23">
        <f t="shared" si="14"/>
        <v>80168000</v>
      </c>
      <c r="Y174" s="19">
        <v>0</v>
      </c>
      <c r="Z174" s="27" t="s">
        <v>85</v>
      </c>
      <c r="AA174" s="20" t="s">
        <v>86</v>
      </c>
      <c r="AC174" s="31"/>
      <c r="AD174" s="31"/>
      <c r="AE174" s="31"/>
    </row>
    <row r="175" spans="1:31" x14ac:dyDescent="0.25">
      <c r="B175" s="18">
        <v>2022</v>
      </c>
      <c r="C175" s="18">
        <v>220165</v>
      </c>
      <c r="D175" s="20" t="s">
        <v>322</v>
      </c>
      <c r="E175" s="19">
        <v>52768046</v>
      </c>
      <c r="F175" s="20" t="s">
        <v>419</v>
      </c>
      <c r="G175" s="19">
        <v>1</v>
      </c>
      <c r="H175" s="20" t="s">
        <v>386</v>
      </c>
      <c r="I175" s="19">
        <v>51709118</v>
      </c>
      <c r="J175" s="19" t="s">
        <v>35</v>
      </c>
      <c r="K175" s="19" t="s">
        <v>35</v>
      </c>
      <c r="L175" s="22">
        <v>44804</v>
      </c>
      <c r="M175" s="29">
        <v>44580</v>
      </c>
      <c r="N175" s="22">
        <v>44588</v>
      </c>
      <c r="O175" s="22">
        <v>44922</v>
      </c>
      <c r="P175" s="23">
        <v>27291000</v>
      </c>
      <c r="Q175" s="24">
        <f t="shared" si="10"/>
        <v>224</v>
      </c>
      <c r="R175" s="25">
        <f t="shared" si="11"/>
        <v>334</v>
      </c>
      <c r="S175" s="26">
        <f t="shared" si="12"/>
        <v>0.6706586826347305</v>
      </c>
      <c r="T175" s="23">
        <v>7773800</v>
      </c>
      <c r="U175" s="23">
        <f t="shared" si="13"/>
        <v>19517200</v>
      </c>
      <c r="V175" s="19">
        <v>0</v>
      </c>
      <c r="W175" s="23">
        <v>0</v>
      </c>
      <c r="X175" s="23">
        <f t="shared" si="14"/>
        <v>27291000</v>
      </c>
      <c r="Y175" s="19">
        <v>0</v>
      </c>
      <c r="Z175" s="27" t="s">
        <v>45</v>
      </c>
      <c r="AA175" s="20" t="s">
        <v>146</v>
      </c>
      <c r="AC175" s="31"/>
      <c r="AD175" s="31"/>
      <c r="AE175" s="31"/>
    </row>
    <row r="176" spans="1:31" x14ac:dyDescent="0.25">
      <c r="B176" s="18">
        <v>2022</v>
      </c>
      <c r="C176" s="18">
        <v>220170</v>
      </c>
      <c r="D176" s="20" t="s">
        <v>420</v>
      </c>
      <c r="E176" s="19">
        <v>80165898</v>
      </c>
      <c r="F176" s="20" t="s">
        <v>421</v>
      </c>
      <c r="G176" s="19">
        <v>1</v>
      </c>
      <c r="H176" s="20" t="s">
        <v>422</v>
      </c>
      <c r="I176" s="19">
        <v>80542298</v>
      </c>
      <c r="J176" s="19" t="s">
        <v>35</v>
      </c>
      <c r="K176" s="19" t="s">
        <v>35</v>
      </c>
      <c r="L176" s="22">
        <v>44804</v>
      </c>
      <c r="M176" s="29">
        <v>44578</v>
      </c>
      <c r="N176" s="22">
        <v>44582</v>
      </c>
      <c r="O176" s="22">
        <v>44916</v>
      </c>
      <c r="P176" s="23">
        <v>80168000</v>
      </c>
      <c r="Q176" s="24">
        <f t="shared" si="10"/>
        <v>226</v>
      </c>
      <c r="R176" s="25">
        <f t="shared" si="11"/>
        <v>334</v>
      </c>
      <c r="S176" s="26">
        <f t="shared" si="12"/>
        <v>0.67664670658682635</v>
      </c>
      <c r="T176" s="23">
        <v>24293333</v>
      </c>
      <c r="U176" s="23">
        <f t="shared" si="13"/>
        <v>55874667</v>
      </c>
      <c r="V176" s="19">
        <v>0</v>
      </c>
      <c r="W176" s="23">
        <v>0</v>
      </c>
      <c r="X176" s="23">
        <f t="shared" si="14"/>
        <v>80168000</v>
      </c>
      <c r="Y176" s="19">
        <v>0</v>
      </c>
      <c r="Z176" s="27" t="s">
        <v>70</v>
      </c>
      <c r="AA176" s="20" t="s">
        <v>232</v>
      </c>
      <c r="AC176" s="31"/>
      <c r="AD176" s="31"/>
      <c r="AE176" s="31"/>
    </row>
    <row r="177" spans="1:31" x14ac:dyDescent="0.25">
      <c r="B177" s="18">
        <v>2022</v>
      </c>
      <c r="C177" s="18">
        <v>220172</v>
      </c>
      <c r="D177" s="20" t="s">
        <v>291</v>
      </c>
      <c r="E177" s="19">
        <v>85151343</v>
      </c>
      <c r="F177" s="20" t="s">
        <v>423</v>
      </c>
      <c r="G177" s="19">
        <v>1</v>
      </c>
      <c r="H177" s="20" t="s">
        <v>424</v>
      </c>
      <c r="I177" s="19">
        <v>52427296</v>
      </c>
      <c r="J177" s="19" t="s">
        <v>35</v>
      </c>
      <c r="K177" s="19" t="s">
        <v>35</v>
      </c>
      <c r="L177" s="22">
        <v>44804</v>
      </c>
      <c r="M177" s="29">
        <v>44578</v>
      </c>
      <c r="N177" s="22">
        <v>44578</v>
      </c>
      <c r="O177" s="22">
        <v>44912</v>
      </c>
      <c r="P177" s="23">
        <v>86768000</v>
      </c>
      <c r="Q177" s="24">
        <f t="shared" si="10"/>
        <v>226</v>
      </c>
      <c r="R177" s="25">
        <f t="shared" si="11"/>
        <v>334</v>
      </c>
      <c r="S177" s="26">
        <f t="shared" si="12"/>
        <v>0.67664670658682635</v>
      </c>
      <c r="T177" s="23">
        <v>35233067</v>
      </c>
      <c r="U177" s="23">
        <f t="shared" si="13"/>
        <v>51534933</v>
      </c>
      <c r="V177" s="19">
        <v>0</v>
      </c>
      <c r="W177" s="23">
        <v>0</v>
      </c>
      <c r="X177" s="23">
        <f t="shared" si="14"/>
        <v>86768000</v>
      </c>
      <c r="Y177" s="19">
        <v>0</v>
      </c>
      <c r="Z177" s="27" t="s">
        <v>45</v>
      </c>
      <c r="AA177" s="20" t="s">
        <v>46</v>
      </c>
      <c r="AC177" s="31"/>
      <c r="AD177" s="31"/>
      <c r="AE177" s="31"/>
    </row>
    <row r="178" spans="1:31" x14ac:dyDescent="0.25">
      <c r="B178" s="18">
        <v>2022</v>
      </c>
      <c r="C178" s="18">
        <v>220173</v>
      </c>
      <c r="D178" s="20" t="s">
        <v>425</v>
      </c>
      <c r="E178" s="19">
        <v>1077941121</v>
      </c>
      <c r="F178" s="20" t="s">
        <v>426</v>
      </c>
      <c r="G178" s="19">
        <v>1</v>
      </c>
      <c r="H178" s="20" t="s">
        <v>427</v>
      </c>
      <c r="I178" s="19">
        <v>80095916</v>
      </c>
      <c r="J178" s="19" t="s">
        <v>35</v>
      </c>
      <c r="K178" s="19" t="s">
        <v>35</v>
      </c>
      <c r="L178" s="22">
        <v>44804</v>
      </c>
      <c r="M178" s="29">
        <v>44578</v>
      </c>
      <c r="N178" s="22">
        <v>44581</v>
      </c>
      <c r="O178" s="22">
        <v>44885</v>
      </c>
      <c r="P178" s="23">
        <v>78490000</v>
      </c>
      <c r="Q178" s="24">
        <f t="shared" si="10"/>
        <v>226</v>
      </c>
      <c r="R178" s="25">
        <f t="shared" si="11"/>
        <v>304</v>
      </c>
      <c r="S178" s="26">
        <f t="shared" si="12"/>
        <v>0.74342105263157898</v>
      </c>
      <c r="T178" s="23">
        <v>26424967</v>
      </c>
      <c r="U178" s="23">
        <f t="shared" si="13"/>
        <v>52065033</v>
      </c>
      <c r="V178" s="19">
        <v>0</v>
      </c>
      <c r="W178" s="23">
        <v>0</v>
      </c>
      <c r="X178" s="23">
        <f t="shared" si="14"/>
        <v>78490000</v>
      </c>
      <c r="Y178" s="19">
        <v>0</v>
      </c>
      <c r="Z178" s="27" t="s">
        <v>199</v>
      </c>
      <c r="AA178" s="20" t="s">
        <v>200</v>
      </c>
      <c r="AC178" s="31"/>
      <c r="AD178" s="31"/>
      <c r="AE178" s="31"/>
    </row>
    <row r="179" spans="1:31" x14ac:dyDescent="0.25">
      <c r="B179" s="18">
        <v>2022</v>
      </c>
      <c r="C179" s="18">
        <v>220174</v>
      </c>
      <c r="D179" s="20" t="s">
        <v>428</v>
      </c>
      <c r="E179" s="19" t="s">
        <v>429</v>
      </c>
      <c r="F179" s="20" t="s">
        <v>430</v>
      </c>
      <c r="G179" s="19">
        <v>1</v>
      </c>
      <c r="H179" s="20" t="s">
        <v>427</v>
      </c>
      <c r="I179" s="19">
        <v>80095916</v>
      </c>
      <c r="J179" s="19" t="s">
        <v>35</v>
      </c>
      <c r="K179" s="19" t="s">
        <v>35</v>
      </c>
      <c r="L179" s="22">
        <v>44804</v>
      </c>
      <c r="M179" s="29">
        <v>44578</v>
      </c>
      <c r="N179" s="22">
        <v>44581</v>
      </c>
      <c r="O179" s="22">
        <v>44885</v>
      </c>
      <c r="P179" s="23">
        <v>78490000</v>
      </c>
      <c r="Q179" s="24">
        <f t="shared" si="10"/>
        <v>226</v>
      </c>
      <c r="R179" s="25">
        <f t="shared" si="11"/>
        <v>304</v>
      </c>
      <c r="S179" s="26">
        <f t="shared" si="12"/>
        <v>0.74342105263157898</v>
      </c>
      <c r="T179" s="23">
        <v>26424966</v>
      </c>
      <c r="U179" s="23">
        <f t="shared" si="13"/>
        <v>52065034</v>
      </c>
      <c r="V179" s="19">
        <v>0</v>
      </c>
      <c r="W179" s="23">
        <v>0</v>
      </c>
      <c r="X179" s="23">
        <f t="shared" si="14"/>
        <v>78490000</v>
      </c>
      <c r="Y179" s="19">
        <v>0</v>
      </c>
      <c r="Z179" s="27" t="s">
        <v>199</v>
      </c>
      <c r="AA179" s="20" t="s">
        <v>200</v>
      </c>
      <c r="AC179" s="31"/>
      <c r="AD179" s="31"/>
      <c r="AE179" s="31"/>
    </row>
    <row r="180" spans="1:31" x14ac:dyDescent="0.25">
      <c r="B180" s="18">
        <v>2022</v>
      </c>
      <c r="C180" s="19">
        <v>220177</v>
      </c>
      <c r="D180" s="20" t="s">
        <v>215</v>
      </c>
      <c r="E180" s="19">
        <v>1110457483</v>
      </c>
      <c r="F180" s="20" t="s">
        <v>431</v>
      </c>
      <c r="G180" s="19">
        <v>1</v>
      </c>
      <c r="H180" s="20" t="s">
        <v>217</v>
      </c>
      <c r="I180" s="19">
        <v>88276505</v>
      </c>
      <c r="J180" s="19" t="s">
        <v>35</v>
      </c>
      <c r="K180" s="19" t="s">
        <v>35</v>
      </c>
      <c r="L180" s="22">
        <v>44804</v>
      </c>
      <c r="M180" s="29">
        <v>44579</v>
      </c>
      <c r="N180" s="29">
        <v>44582</v>
      </c>
      <c r="O180" s="29">
        <v>44854</v>
      </c>
      <c r="P180" s="23">
        <v>47328000</v>
      </c>
      <c r="Q180" s="24">
        <f t="shared" si="10"/>
        <v>225</v>
      </c>
      <c r="R180" s="25">
        <f t="shared" si="11"/>
        <v>272</v>
      </c>
      <c r="S180" s="26">
        <f t="shared" si="12"/>
        <v>0.82720588235294112</v>
      </c>
      <c r="T180" s="23">
        <v>47328000</v>
      </c>
      <c r="U180" s="23">
        <f t="shared" si="13"/>
        <v>23664000</v>
      </c>
      <c r="V180" s="19">
        <v>1</v>
      </c>
      <c r="W180" s="23">
        <v>23664000</v>
      </c>
      <c r="X180" s="23">
        <f t="shared" si="14"/>
        <v>70992000</v>
      </c>
      <c r="Y180" s="19">
        <v>90</v>
      </c>
      <c r="Z180" s="27" t="s">
        <v>218</v>
      </c>
      <c r="AA180" s="20" t="s">
        <v>219</v>
      </c>
      <c r="AC180" s="31"/>
      <c r="AD180" s="31"/>
      <c r="AE180" s="31"/>
    </row>
    <row r="181" spans="1:31" x14ac:dyDescent="0.25">
      <c r="B181" s="18">
        <v>2022</v>
      </c>
      <c r="C181" s="18">
        <v>220183</v>
      </c>
      <c r="D181" s="20" t="s">
        <v>303</v>
      </c>
      <c r="E181" s="19">
        <v>1069754286</v>
      </c>
      <c r="F181" s="20" t="s">
        <v>432</v>
      </c>
      <c r="G181" s="19">
        <v>1</v>
      </c>
      <c r="H181" s="20" t="s">
        <v>414</v>
      </c>
      <c r="I181" s="19">
        <v>80443395</v>
      </c>
      <c r="J181" s="19" t="s">
        <v>35</v>
      </c>
      <c r="K181" s="19" t="s">
        <v>35</v>
      </c>
      <c r="L181" s="22">
        <v>44804</v>
      </c>
      <c r="M181" s="29">
        <v>44579</v>
      </c>
      <c r="N181" s="22">
        <v>44582</v>
      </c>
      <c r="O181" s="22">
        <v>44916</v>
      </c>
      <c r="P181" s="23">
        <v>25586000</v>
      </c>
      <c r="Q181" s="24">
        <f t="shared" si="10"/>
        <v>225</v>
      </c>
      <c r="R181" s="25">
        <f t="shared" si="11"/>
        <v>334</v>
      </c>
      <c r="S181" s="26">
        <f t="shared" si="12"/>
        <v>0.67365269461077848</v>
      </c>
      <c r="T181" s="23">
        <v>10079333</v>
      </c>
      <c r="U181" s="23">
        <f t="shared" si="13"/>
        <v>15506667</v>
      </c>
      <c r="V181" s="19">
        <v>0</v>
      </c>
      <c r="W181" s="23">
        <v>0</v>
      </c>
      <c r="X181" s="23">
        <f t="shared" si="14"/>
        <v>25586000</v>
      </c>
      <c r="Y181" s="19">
        <v>0</v>
      </c>
      <c r="Z181" s="27" t="s">
        <v>79</v>
      </c>
      <c r="AA181" s="20" t="s">
        <v>306</v>
      </c>
      <c r="AC181" s="31"/>
      <c r="AD181" s="31"/>
      <c r="AE181" s="31"/>
    </row>
    <row r="182" spans="1:31" x14ac:dyDescent="0.25">
      <c r="B182" s="18">
        <v>2022</v>
      </c>
      <c r="C182" s="18">
        <v>220185</v>
      </c>
      <c r="D182" s="20" t="s">
        <v>303</v>
      </c>
      <c r="E182" s="19">
        <v>1030573038</v>
      </c>
      <c r="F182" s="20" t="s">
        <v>433</v>
      </c>
      <c r="G182" s="19">
        <v>1</v>
      </c>
      <c r="H182" s="20" t="s">
        <v>414</v>
      </c>
      <c r="I182" s="19">
        <v>80443395</v>
      </c>
      <c r="J182" s="19" t="s">
        <v>35</v>
      </c>
      <c r="K182" s="19" t="s">
        <v>35</v>
      </c>
      <c r="L182" s="22">
        <v>44804</v>
      </c>
      <c r="M182" s="29">
        <v>44582</v>
      </c>
      <c r="N182" s="22">
        <v>44587</v>
      </c>
      <c r="O182" s="22">
        <v>44921</v>
      </c>
      <c r="P182" s="23">
        <v>25586000</v>
      </c>
      <c r="Q182" s="24">
        <f t="shared" si="10"/>
        <v>222</v>
      </c>
      <c r="R182" s="25">
        <f t="shared" si="11"/>
        <v>334</v>
      </c>
      <c r="S182" s="26">
        <f t="shared" si="12"/>
        <v>0.66467065868263475</v>
      </c>
      <c r="T182" s="23">
        <v>9691667</v>
      </c>
      <c r="U182" s="23">
        <f t="shared" si="13"/>
        <v>15894333</v>
      </c>
      <c r="V182" s="19">
        <v>0</v>
      </c>
      <c r="W182" s="23">
        <v>0</v>
      </c>
      <c r="X182" s="23">
        <f t="shared" si="14"/>
        <v>25586000</v>
      </c>
      <c r="Y182" s="19">
        <v>0</v>
      </c>
      <c r="Z182" s="27" t="s">
        <v>79</v>
      </c>
      <c r="AA182" s="20" t="s">
        <v>306</v>
      </c>
      <c r="AC182" s="31"/>
      <c r="AD182" s="31"/>
      <c r="AE182" s="31"/>
    </row>
    <row r="183" spans="1:31" x14ac:dyDescent="0.25">
      <c r="A183" t="s">
        <v>38</v>
      </c>
      <c r="B183" s="18">
        <v>2022</v>
      </c>
      <c r="C183" s="19">
        <v>220198</v>
      </c>
      <c r="D183" s="20" t="s">
        <v>434</v>
      </c>
      <c r="E183" s="19">
        <v>1085307756</v>
      </c>
      <c r="F183" s="20" t="s">
        <v>435</v>
      </c>
      <c r="G183" s="19">
        <v>1</v>
      </c>
      <c r="H183" s="20" t="s">
        <v>436</v>
      </c>
      <c r="I183" s="19">
        <v>79796846</v>
      </c>
      <c r="J183" s="19" t="s">
        <v>35</v>
      </c>
      <c r="K183" s="19" t="s">
        <v>35</v>
      </c>
      <c r="L183" s="22">
        <v>44804</v>
      </c>
      <c r="M183" s="29">
        <v>44582</v>
      </c>
      <c r="N183" s="29">
        <v>44588</v>
      </c>
      <c r="O183" s="29">
        <v>44861</v>
      </c>
      <c r="P183" s="23">
        <v>11166000</v>
      </c>
      <c r="Q183" s="24">
        <f t="shared" si="10"/>
        <v>222</v>
      </c>
      <c r="R183" s="25">
        <f t="shared" si="11"/>
        <v>273</v>
      </c>
      <c r="S183" s="26">
        <f t="shared" si="12"/>
        <v>0.81318681318681318</v>
      </c>
      <c r="T183" s="23">
        <v>11166000</v>
      </c>
      <c r="U183" s="23">
        <f t="shared" si="13"/>
        <v>5583000</v>
      </c>
      <c r="V183" s="19">
        <v>1</v>
      </c>
      <c r="W183" s="23">
        <v>5583000</v>
      </c>
      <c r="X183" s="23">
        <f t="shared" si="14"/>
        <v>16749000</v>
      </c>
      <c r="Y183" s="19">
        <v>90</v>
      </c>
      <c r="Z183" s="27" t="s">
        <v>187</v>
      </c>
      <c r="AA183" s="20" t="s">
        <v>437</v>
      </c>
      <c r="AC183" s="31"/>
      <c r="AD183" s="31"/>
      <c r="AE183" s="31"/>
    </row>
    <row r="184" spans="1:31" x14ac:dyDescent="0.25">
      <c r="B184" s="18">
        <v>2022</v>
      </c>
      <c r="C184" s="19">
        <v>220199</v>
      </c>
      <c r="D184" s="20" t="s">
        <v>434</v>
      </c>
      <c r="E184" s="19">
        <v>80824689</v>
      </c>
      <c r="F184" s="20" t="s">
        <v>438</v>
      </c>
      <c r="G184" s="19">
        <v>1</v>
      </c>
      <c r="H184" s="20" t="s">
        <v>436</v>
      </c>
      <c r="I184" s="19">
        <v>79796846</v>
      </c>
      <c r="J184" s="19" t="s">
        <v>35</v>
      </c>
      <c r="K184" s="19" t="s">
        <v>35</v>
      </c>
      <c r="L184" s="22">
        <v>44804</v>
      </c>
      <c r="M184" s="29">
        <v>44581</v>
      </c>
      <c r="N184" s="29">
        <v>44587</v>
      </c>
      <c r="O184" s="29">
        <v>44860</v>
      </c>
      <c r="P184" s="23">
        <v>11166000</v>
      </c>
      <c r="Q184" s="24">
        <f t="shared" si="10"/>
        <v>223</v>
      </c>
      <c r="R184" s="25">
        <f t="shared" si="11"/>
        <v>273</v>
      </c>
      <c r="S184" s="26">
        <f t="shared" si="12"/>
        <v>0.81684981684981683</v>
      </c>
      <c r="T184" s="23">
        <v>11166000</v>
      </c>
      <c r="U184" s="23">
        <f t="shared" si="13"/>
        <v>5583000</v>
      </c>
      <c r="V184" s="19">
        <v>1</v>
      </c>
      <c r="W184" s="23">
        <v>5583000</v>
      </c>
      <c r="X184" s="23">
        <f t="shared" si="14"/>
        <v>16749000</v>
      </c>
      <c r="Y184" s="19">
        <v>90</v>
      </c>
      <c r="Z184" s="27" t="s">
        <v>187</v>
      </c>
      <c r="AA184" s="20" t="s">
        <v>437</v>
      </c>
      <c r="AC184" s="31"/>
      <c r="AD184" s="31"/>
      <c r="AE184" s="31"/>
    </row>
    <row r="185" spans="1:31" x14ac:dyDescent="0.25">
      <c r="B185" s="18">
        <v>2022</v>
      </c>
      <c r="C185" s="18">
        <v>220203</v>
      </c>
      <c r="D185" s="20" t="s">
        <v>259</v>
      </c>
      <c r="E185" s="19">
        <v>79651795</v>
      </c>
      <c r="F185" s="20" t="s">
        <v>439</v>
      </c>
      <c r="G185" s="19">
        <v>1</v>
      </c>
      <c r="H185" s="20" t="s">
        <v>352</v>
      </c>
      <c r="I185" s="19">
        <v>45504088</v>
      </c>
      <c r="J185" s="19" t="s">
        <v>35</v>
      </c>
      <c r="K185" s="19" t="s">
        <v>35</v>
      </c>
      <c r="L185" s="22">
        <v>44804</v>
      </c>
      <c r="M185" s="29">
        <v>44580</v>
      </c>
      <c r="N185" s="22">
        <v>44585</v>
      </c>
      <c r="O185" s="22">
        <v>44919</v>
      </c>
      <c r="P185" s="23">
        <v>52063000</v>
      </c>
      <c r="Q185" s="24">
        <f t="shared" si="10"/>
        <v>224</v>
      </c>
      <c r="R185" s="25">
        <f t="shared" si="11"/>
        <v>334</v>
      </c>
      <c r="S185" s="26">
        <f t="shared" si="12"/>
        <v>0.6706586826347305</v>
      </c>
      <c r="T185" s="23">
        <v>15303366</v>
      </c>
      <c r="U185" s="23">
        <f t="shared" si="13"/>
        <v>36759634</v>
      </c>
      <c r="V185" s="19">
        <v>0</v>
      </c>
      <c r="W185" s="23">
        <v>0</v>
      </c>
      <c r="X185" s="23">
        <f t="shared" si="14"/>
        <v>52063000</v>
      </c>
      <c r="Y185" s="19">
        <v>0</v>
      </c>
      <c r="Z185" s="27" t="s">
        <v>45</v>
      </c>
      <c r="AA185" s="20" t="s">
        <v>146</v>
      </c>
      <c r="AC185" s="31"/>
      <c r="AD185" s="31"/>
      <c r="AE185" s="31"/>
    </row>
    <row r="186" spans="1:31" x14ac:dyDescent="0.25">
      <c r="A186" t="s">
        <v>38</v>
      </c>
      <c r="B186" s="18">
        <v>2022</v>
      </c>
      <c r="C186" s="19">
        <v>220204</v>
      </c>
      <c r="D186" s="20" t="s">
        <v>215</v>
      </c>
      <c r="E186" s="19">
        <v>53166511</v>
      </c>
      <c r="F186" s="20" t="s">
        <v>440</v>
      </c>
      <c r="G186" s="19">
        <v>1</v>
      </c>
      <c r="H186" s="20" t="s">
        <v>217</v>
      </c>
      <c r="I186" s="19">
        <v>88276505</v>
      </c>
      <c r="J186" s="19" t="s">
        <v>35</v>
      </c>
      <c r="K186" s="19" t="s">
        <v>35</v>
      </c>
      <c r="L186" s="22">
        <v>44804</v>
      </c>
      <c r="M186" s="29">
        <v>44580</v>
      </c>
      <c r="N186" s="29">
        <v>44581</v>
      </c>
      <c r="O186" s="29">
        <v>44761</v>
      </c>
      <c r="P186" s="23">
        <v>47328000</v>
      </c>
      <c r="Q186" s="24">
        <f t="shared" si="10"/>
        <v>224</v>
      </c>
      <c r="R186" s="25">
        <f t="shared" si="11"/>
        <v>180</v>
      </c>
      <c r="S186" s="26">
        <f t="shared" si="12"/>
        <v>1</v>
      </c>
      <c r="T186" s="23">
        <v>47328000</v>
      </c>
      <c r="U186" s="23">
        <f t="shared" si="13"/>
        <v>0</v>
      </c>
      <c r="V186" s="19">
        <v>0</v>
      </c>
      <c r="W186" s="23">
        <v>0</v>
      </c>
      <c r="X186" s="23">
        <f t="shared" si="14"/>
        <v>47328000</v>
      </c>
      <c r="Y186" s="19">
        <v>0</v>
      </c>
      <c r="Z186" s="27" t="s">
        <v>218</v>
      </c>
      <c r="AA186" s="20" t="s">
        <v>219</v>
      </c>
      <c r="AC186" s="31"/>
      <c r="AD186" s="31"/>
      <c r="AE186" s="31"/>
    </row>
    <row r="187" spans="1:31" x14ac:dyDescent="0.25">
      <c r="A187" t="s">
        <v>38</v>
      </c>
      <c r="B187" s="18">
        <v>2022</v>
      </c>
      <c r="C187" s="19">
        <v>220205</v>
      </c>
      <c r="D187" s="20" t="s">
        <v>215</v>
      </c>
      <c r="E187" s="19">
        <v>81717282</v>
      </c>
      <c r="F187" s="20" t="s">
        <v>441</v>
      </c>
      <c r="G187" s="19">
        <v>1</v>
      </c>
      <c r="H187" s="20" t="s">
        <v>217</v>
      </c>
      <c r="I187" s="19">
        <v>88276505</v>
      </c>
      <c r="J187" s="19" t="s">
        <v>35</v>
      </c>
      <c r="K187" s="19" t="s">
        <v>35</v>
      </c>
      <c r="L187" s="22">
        <v>44804</v>
      </c>
      <c r="M187" s="29">
        <v>44580</v>
      </c>
      <c r="N187" s="29">
        <v>44581</v>
      </c>
      <c r="O187" s="29">
        <v>44853</v>
      </c>
      <c r="P187" s="23">
        <v>47328000</v>
      </c>
      <c r="Q187" s="24">
        <f t="shared" si="10"/>
        <v>224</v>
      </c>
      <c r="R187" s="25">
        <f t="shared" si="11"/>
        <v>272</v>
      </c>
      <c r="S187" s="26">
        <f t="shared" si="12"/>
        <v>0.82352941176470584</v>
      </c>
      <c r="T187" s="23">
        <v>47328000</v>
      </c>
      <c r="U187" s="23">
        <f t="shared" si="13"/>
        <v>23664000</v>
      </c>
      <c r="V187" s="19">
        <v>1</v>
      </c>
      <c r="W187" s="23">
        <v>23664000</v>
      </c>
      <c r="X187" s="23">
        <f t="shared" si="14"/>
        <v>70992000</v>
      </c>
      <c r="Y187" s="19">
        <v>90</v>
      </c>
      <c r="Z187" s="27" t="s">
        <v>218</v>
      </c>
      <c r="AA187" s="20" t="s">
        <v>219</v>
      </c>
      <c r="AC187" s="31"/>
      <c r="AD187" s="31"/>
      <c r="AE187" s="31"/>
    </row>
    <row r="188" spans="1:31" x14ac:dyDescent="0.25">
      <c r="B188" s="18">
        <v>2022</v>
      </c>
      <c r="C188" s="19">
        <v>220206</v>
      </c>
      <c r="D188" s="20" t="s">
        <v>215</v>
      </c>
      <c r="E188" s="19">
        <v>80875295</v>
      </c>
      <c r="F188" s="20" t="s">
        <v>442</v>
      </c>
      <c r="G188" s="19">
        <v>1</v>
      </c>
      <c r="H188" s="20" t="s">
        <v>217</v>
      </c>
      <c r="I188" s="19">
        <v>88276505</v>
      </c>
      <c r="J188" s="19" t="s">
        <v>35</v>
      </c>
      <c r="K188" s="19" t="s">
        <v>35</v>
      </c>
      <c r="L188" s="22">
        <v>44804</v>
      </c>
      <c r="M188" s="29">
        <v>44580</v>
      </c>
      <c r="N188" s="29">
        <v>44581</v>
      </c>
      <c r="O188" s="29">
        <v>44853</v>
      </c>
      <c r="P188" s="23">
        <v>47328000</v>
      </c>
      <c r="Q188" s="24">
        <f t="shared" si="10"/>
        <v>224</v>
      </c>
      <c r="R188" s="25">
        <f t="shared" si="11"/>
        <v>272</v>
      </c>
      <c r="S188" s="26">
        <f t="shared" si="12"/>
        <v>0.82352941176470584</v>
      </c>
      <c r="T188" s="23">
        <v>47328000</v>
      </c>
      <c r="U188" s="23">
        <f t="shared" si="13"/>
        <v>23664000</v>
      </c>
      <c r="V188" s="19">
        <v>1</v>
      </c>
      <c r="W188" s="23">
        <v>23664000</v>
      </c>
      <c r="X188" s="23">
        <f t="shared" si="14"/>
        <v>70992000</v>
      </c>
      <c r="Y188" s="19">
        <v>90</v>
      </c>
      <c r="Z188" s="27" t="s">
        <v>218</v>
      </c>
      <c r="AA188" s="20" t="s">
        <v>219</v>
      </c>
      <c r="AC188" s="31"/>
      <c r="AD188" s="31"/>
      <c r="AE188" s="31"/>
    </row>
    <row r="189" spans="1:31" x14ac:dyDescent="0.25">
      <c r="A189" t="s">
        <v>38</v>
      </c>
      <c r="B189" s="18">
        <v>2022</v>
      </c>
      <c r="C189" s="19">
        <v>220207</v>
      </c>
      <c r="D189" s="20" t="s">
        <v>215</v>
      </c>
      <c r="E189" s="19">
        <v>39753021</v>
      </c>
      <c r="F189" s="20" t="s">
        <v>443</v>
      </c>
      <c r="G189" s="19">
        <v>1</v>
      </c>
      <c r="H189" s="20" t="s">
        <v>217</v>
      </c>
      <c r="I189" s="19">
        <v>88276505</v>
      </c>
      <c r="J189" s="19" t="s">
        <v>35</v>
      </c>
      <c r="K189" s="19" t="s">
        <v>35</v>
      </c>
      <c r="L189" s="22">
        <v>44804</v>
      </c>
      <c r="M189" s="29">
        <v>44580</v>
      </c>
      <c r="N189" s="29">
        <v>44581</v>
      </c>
      <c r="O189" s="29">
        <v>44853</v>
      </c>
      <c r="P189" s="23">
        <v>47328000</v>
      </c>
      <c r="Q189" s="24">
        <f t="shared" si="10"/>
        <v>224</v>
      </c>
      <c r="R189" s="25">
        <f t="shared" si="11"/>
        <v>272</v>
      </c>
      <c r="S189" s="26">
        <f t="shared" si="12"/>
        <v>0.82352941176470584</v>
      </c>
      <c r="T189" s="23">
        <v>47328000</v>
      </c>
      <c r="U189" s="23">
        <f t="shared" si="13"/>
        <v>23664000</v>
      </c>
      <c r="V189" s="19">
        <v>1</v>
      </c>
      <c r="W189" s="23">
        <v>23664000</v>
      </c>
      <c r="X189" s="23">
        <f t="shared" si="14"/>
        <v>70992000</v>
      </c>
      <c r="Y189" s="19">
        <v>90</v>
      </c>
      <c r="Z189" s="27" t="s">
        <v>218</v>
      </c>
      <c r="AA189" s="20" t="s">
        <v>219</v>
      </c>
      <c r="AC189" s="31"/>
      <c r="AD189" s="31"/>
      <c r="AE189" s="31"/>
    </row>
    <row r="190" spans="1:31" x14ac:dyDescent="0.25">
      <c r="B190" s="18">
        <v>2022</v>
      </c>
      <c r="C190" s="19">
        <v>220208</v>
      </c>
      <c r="D190" s="20" t="s">
        <v>215</v>
      </c>
      <c r="E190" s="19">
        <v>80190351</v>
      </c>
      <c r="F190" s="20" t="s">
        <v>444</v>
      </c>
      <c r="G190" s="19">
        <v>1</v>
      </c>
      <c r="H190" s="20" t="s">
        <v>217</v>
      </c>
      <c r="I190" s="19">
        <v>88276505</v>
      </c>
      <c r="J190" s="19" t="s">
        <v>35</v>
      </c>
      <c r="K190" s="19" t="s">
        <v>35</v>
      </c>
      <c r="L190" s="22">
        <v>44804</v>
      </c>
      <c r="M190" s="29">
        <v>44580</v>
      </c>
      <c r="N190" s="29">
        <v>44581</v>
      </c>
      <c r="O190" s="29">
        <v>44853</v>
      </c>
      <c r="P190" s="23">
        <v>47328000</v>
      </c>
      <c r="Q190" s="24">
        <f t="shared" si="10"/>
        <v>224</v>
      </c>
      <c r="R190" s="25">
        <f t="shared" si="11"/>
        <v>272</v>
      </c>
      <c r="S190" s="26">
        <f t="shared" si="12"/>
        <v>0.82352941176470584</v>
      </c>
      <c r="T190" s="23">
        <v>47328000</v>
      </c>
      <c r="U190" s="23">
        <f t="shared" si="13"/>
        <v>23664000</v>
      </c>
      <c r="V190" s="19">
        <v>1</v>
      </c>
      <c r="W190" s="23">
        <v>23664000</v>
      </c>
      <c r="X190" s="23">
        <f t="shared" si="14"/>
        <v>70992000</v>
      </c>
      <c r="Y190" s="19">
        <v>90</v>
      </c>
      <c r="Z190" s="27" t="s">
        <v>218</v>
      </c>
      <c r="AA190" s="20" t="s">
        <v>219</v>
      </c>
      <c r="AC190" s="28"/>
      <c r="AD190" s="28"/>
      <c r="AE190" s="28"/>
    </row>
    <row r="191" spans="1:31" x14ac:dyDescent="0.25">
      <c r="B191" s="18">
        <v>2022</v>
      </c>
      <c r="C191" s="18">
        <v>220210</v>
      </c>
      <c r="D191" s="20" t="s">
        <v>303</v>
      </c>
      <c r="E191" s="19">
        <v>1013655261</v>
      </c>
      <c r="F191" s="20" t="s">
        <v>445</v>
      </c>
      <c r="G191" s="19">
        <v>1</v>
      </c>
      <c r="H191" s="20" t="s">
        <v>414</v>
      </c>
      <c r="I191" s="19">
        <v>80443395</v>
      </c>
      <c r="J191" s="19" t="s">
        <v>35</v>
      </c>
      <c r="K191" s="19" t="s">
        <v>35</v>
      </c>
      <c r="L191" s="22">
        <v>44804</v>
      </c>
      <c r="M191" s="29">
        <v>44581</v>
      </c>
      <c r="N191" s="22">
        <v>44585</v>
      </c>
      <c r="O191" s="22">
        <v>44919</v>
      </c>
      <c r="P191" s="23">
        <v>25586000</v>
      </c>
      <c r="Q191" s="24">
        <f t="shared" si="10"/>
        <v>223</v>
      </c>
      <c r="R191" s="25">
        <f t="shared" si="11"/>
        <v>334</v>
      </c>
      <c r="S191" s="26">
        <f t="shared" si="12"/>
        <v>0.66766467065868262</v>
      </c>
      <c r="T191" s="23">
        <v>9846733</v>
      </c>
      <c r="U191" s="23">
        <f t="shared" si="13"/>
        <v>15739267</v>
      </c>
      <c r="V191" s="19">
        <v>0</v>
      </c>
      <c r="W191" s="23">
        <v>0</v>
      </c>
      <c r="X191" s="23">
        <f t="shared" si="14"/>
        <v>25586000</v>
      </c>
      <c r="Y191" s="19">
        <v>0</v>
      </c>
      <c r="Z191" s="27" t="s">
        <v>79</v>
      </c>
      <c r="AA191" s="20" t="s">
        <v>306</v>
      </c>
      <c r="AC191" s="31"/>
      <c r="AD191" s="31"/>
      <c r="AE191" s="31"/>
    </row>
    <row r="192" spans="1:31" x14ac:dyDescent="0.25">
      <c r="B192" s="18">
        <v>2022</v>
      </c>
      <c r="C192" s="18">
        <v>220211</v>
      </c>
      <c r="D192" s="20" t="s">
        <v>303</v>
      </c>
      <c r="E192" s="19">
        <v>1012430396</v>
      </c>
      <c r="F192" s="20" t="s">
        <v>446</v>
      </c>
      <c r="G192" s="19">
        <v>1</v>
      </c>
      <c r="H192" s="20" t="s">
        <v>414</v>
      </c>
      <c r="I192" s="19">
        <v>80443395</v>
      </c>
      <c r="J192" s="19" t="s">
        <v>35</v>
      </c>
      <c r="K192" s="19" t="s">
        <v>35</v>
      </c>
      <c r="L192" s="22">
        <v>44804</v>
      </c>
      <c r="M192" s="29">
        <v>44582</v>
      </c>
      <c r="N192" s="22">
        <v>44586</v>
      </c>
      <c r="O192" s="22">
        <v>44920</v>
      </c>
      <c r="P192" s="23">
        <v>25586000</v>
      </c>
      <c r="Q192" s="24">
        <f t="shared" si="10"/>
        <v>222</v>
      </c>
      <c r="R192" s="25">
        <f t="shared" si="11"/>
        <v>334</v>
      </c>
      <c r="S192" s="26">
        <f t="shared" si="12"/>
        <v>0.66467065868263475</v>
      </c>
      <c r="T192" s="23">
        <v>9769200</v>
      </c>
      <c r="U192" s="23">
        <f t="shared" si="13"/>
        <v>15816800</v>
      </c>
      <c r="V192" s="19">
        <v>0</v>
      </c>
      <c r="W192" s="23">
        <v>0</v>
      </c>
      <c r="X192" s="23">
        <f t="shared" si="14"/>
        <v>25586000</v>
      </c>
      <c r="Y192" s="19">
        <v>0</v>
      </c>
      <c r="Z192" s="27" t="s">
        <v>79</v>
      </c>
      <c r="AA192" s="20" t="s">
        <v>306</v>
      </c>
      <c r="AC192" s="31"/>
      <c r="AD192" s="31"/>
      <c r="AE192" s="31"/>
    </row>
    <row r="193" spans="1:31" x14ac:dyDescent="0.25">
      <c r="B193" s="18">
        <v>2022</v>
      </c>
      <c r="C193" s="18">
        <v>220213</v>
      </c>
      <c r="D193" s="20" t="s">
        <v>447</v>
      </c>
      <c r="E193" s="19">
        <v>1014230291</v>
      </c>
      <c r="F193" s="20" t="s">
        <v>448</v>
      </c>
      <c r="G193" s="19">
        <v>1</v>
      </c>
      <c r="H193" s="20" t="s">
        <v>449</v>
      </c>
      <c r="I193" s="19">
        <v>79979936</v>
      </c>
      <c r="J193" s="19" t="s">
        <v>35</v>
      </c>
      <c r="K193" s="19" t="s">
        <v>35</v>
      </c>
      <c r="L193" s="22">
        <v>44804</v>
      </c>
      <c r="M193" s="29">
        <v>44582</v>
      </c>
      <c r="N193" s="22">
        <v>44585</v>
      </c>
      <c r="O193" s="22">
        <v>44926</v>
      </c>
      <c r="P193" s="23">
        <v>89780500</v>
      </c>
      <c r="Q193" s="24">
        <f t="shared" si="10"/>
        <v>222</v>
      </c>
      <c r="R193" s="25">
        <f t="shared" si="11"/>
        <v>341</v>
      </c>
      <c r="S193" s="26">
        <f t="shared" si="12"/>
        <v>0.65102639296187681</v>
      </c>
      <c r="T193" s="23">
        <v>25242633</v>
      </c>
      <c r="U193" s="23">
        <f t="shared" si="13"/>
        <v>64537867</v>
      </c>
      <c r="V193" s="19">
        <v>0</v>
      </c>
      <c r="W193" s="23">
        <v>0</v>
      </c>
      <c r="X193" s="23">
        <f t="shared" si="14"/>
        <v>89780500</v>
      </c>
      <c r="Y193" s="19">
        <v>0</v>
      </c>
      <c r="Z193" s="27" t="s">
        <v>160</v>
      </c>
      <c r="AA193" s="20" t="s">
        <v>161</v>
      </c>
      <c r="AC193" s="31"/>
      <c r="AD193" s="31"/>
      <c r="AE193" s="31"/>
    </row>
    <row r="194" spans="1:31" x14ac:dyDescent="0.25">
      <c r="B194" s="18">
        <v>2022</v>
      </c>
      <c r="C194" s="19">
        <v>220216</v>
      </c>
      <c r="D194" s="20" t="s">
        <v>215</v>
      </c>
      <c r="E194" s="19">
        <v>1030566525</v>
      </c>
      <c r="F194" s="20" t="s">
        <v>450</v>
      </c>
      <c r="G194" s="19">
        <v>1</v>
      </c>
      <c r="H194" s="20" t="s">
        <v>217</v>
      </c>
      <c r="I194" s="19">
        <v>88276505</v>
      </c>
      <c r="J194" s="19" t="s">
        <v>35</v>
      </c>
      <c r="K194" s="19" t="s">
        <v>35</v>
      </c>
      <c r="L194" s="22">
        <v>44804</v>
      </c>
      <c r="M194" s="29">
        <v>44580</v>
      </c>
      <c r="N194" s="29">
        <v>44581</v>
      </c>
      <c r="O194" s="29">
        <v>44853</v>
      </c>
      <c r="P194" s="23">
        <v>23886000</v>
      </c>
      <c r="Q194" s="24">
        <f t="shared" si="10"/>
        <v>224</v>
      </c>
      <c r="R194" s="25">
        <f t="shared" si="11"/>
        <v>272</v>
      </c>
      <c r="S194" s="26">
        <f t="shared" si="12"/>
        <v>0.82352941176470584</v>
      </c>
      <c r="T194" s="23">
        <v>23886000</v>
      </c>
      <c r="U194" s="23">
        <f t="shared" si="13"/>
        <v>11943000</v>
      </c>
      <c r="V194" s="19">
        <v>1</v>
      </c>
      <c r="W194" s="23">
        <v>11943000</v>
      </c>
      <c r="X194" s="23">
        <f t="shared" si="14"/>
        <v>35829000</v>
      </c>
      <c r="Y194" s="19">
        <v>90</v>
      </c>
      <c r="Z194" s="27" t="s">
        <v>218</v>
      </c>
      <c r="AA194" s="20" t="s">
        <v>219</v>
      </c>
      <c r="AC194" s="28"/>
      <c r="AD194" s="28"/>
      <c r="AE194" s="28"/>
    </row>
    <row r="195" spans="1:31" x14ac:dyDescent="0.25">
      <c r="A195" t="s">
        <v>38</v>
      </c>
      <c r="B195" s="18">
        <v>2022</v>
      </c>
      <c r="C195" s="19">
        <v>220217</v>
      </c>
      <c r="D195" s="20" t="s">
        <v>215</v>
      </c>
      <c r="E195" s="19">
        <v>52837530</v>
      </c>
      <c r="F195" s="20" t="s">
        <v>451</v>
      </c>
      <c r="G195" s="19">
        <v>1</v>
      </c>
      <c r="H195" s="20" t="s">
        <v>217</v>
      </c>
      <c r="I195" s="19">
        <v>88276505</v>
      </c>
      <c r="J195" s="19" t="s">
        <v>35</v>
      </c>
      <c r="K195" s="19" t="s">
        <v>35</v>
      </c>
      <c r="L195" s="22">
        <v>44804</v>
      </c>
      <c r="M195" s="29">
        <v>44580</v>
      </c>
      <c r="N195" s="29">
        <v>44587</v>
      </c>
      <c r="O195" s="29">
        <v>44859</v>
      </c>
      <c r="P195" s="23">
        <v>33960000</v>
      </c>
      <c r="Q195" s="24">
        <f t="shared" si="10"/>
        <v>224</v>
      </c>
      <c r="R195" s="25">
        <f t="shared" si="11"/>
        <v>272</v>
      </c>
      <c r="S195" s="26">
        <f t="shared" si="12"/>
        <v>0.82352941176470584</v>
      </c>
      <c r="T195" s="23">
        <v>33960000</v>
      </c>
      <c r="U195" s="23">
        <f t="shared" si="13"/>
        <v>16980000</v>
      </c>
      <c r="V195" s="19">
        <v>1</v>
      </c>
      <c r="W195" s="23">
        <v>16980000</v>
      </c>
      <c r="X195" s="23">
        <f t="shared" si="14"/>
        <v>50940000</v>
      </c>
      <c r="Y195" s="19">
        <v>90</v>
      </c>
      <c r="Z195" s="27" t="s">
        <v>218</v>
      </c>
      <c r="AA195" s="20" t="s">
        <v>219</v>
      </c>
      <c r="AC195" s="31"/>
      <c r="AD195" s="31"/>
      <c r="AE195" s="31"/>
    </row>
    <row r="196" spans="1:31" x14ac:dyDescent="0.25">
      <c r="B196" s="18">
        <v>2022</v>
      </c>
      <c r="C196" s="18">
        <v>220231</v>
      </c>
      <c r="D196" s="20" t="s">
        <v>452</v>
      </c>
      <c r="E196" s="19">
        <v>79793841</v>
      </c>
      <c r="F196" s="20" t="s">
        <v>453</v>
      </c>
      <c r="G196" s="19">
        <v>1</v>
      </c>
      <c r="H196" s="20" t="s">
        <v>449</v>
      </c>
      <c r="I196" s="19">
        <v>79979936</v>
      </c>
      <c r="J196" s="19" t="s">
        <v>35</v>
      </c>
      <c r="K196" s="19" t="s">
        <v>35</v>
      </c>
      <c r="L196" s="22">
        <v>44804</v>
      </c>
      <c r="M196" s="29">
        <v>44582</v>
      </c>
      <c r="N196" s="22">
        <v>44587</v>
      </c>
      <c r="O196" s="22">
        <v>44830</v>
      </c>
      <c r="P196" s="23">
        <v>114456000</v>
      </c>
      <c r="Q196" s="24">
        <f t="shared" si="10"/>
        <v>222</v>
      </c>
      <c r="R196" s="25">
        <f t="shared" si="11"/>
        <v>243</v>
      </c>
      <c r="S196" s="26">
        <f t="shared" si="12"/>
        <v>0.9135802469135802</v>
      </c>
      <c r="T196" s="23">
        <v>59612499</v>
      </c>
      <c r="U196" s="23">
        <f t="shared" si="13"/>
        <v>54843501</v>
      </c>
      <c r="V196" s="19">
        <v>0</v>
      </c>
      <c r="W196" s="23">
        <v>0</v>
      </c>
      <c r="X196" s="23">
        <f t="shared" si="14"/>
        <v>114456000</v>
      </c>
      <c r="Y196" s="19">
        <v>0</v>
      </c>
      <c r="Z196" s="27" t="s">
        <v>160</v>
      </c>
      <c r="AA196" s="20" t="s">
        <v>161</v>
      </c>
      <c r="AC196" s="31"/>
      <c r="AD196" s="31"/>
      <c r="AE196" s="31"/>
    </row>
    <row r="197" spans="1:31" x14ac:dyDescent="0.25">
      <c r="B197" s="18">
        <v>2022</v>
      </c>
      <c r="C197" s="18">
        <v>220237</v>
      </c>
      <c r="D197" s="20" t="s">
        <v>185</v>
      </c>
      <c r="E197" s="19">
        <v>1032417308</v>
      </c>
      <c r="F197" s="20" t="s">
        <v>454</v>
      </c>
      <c r="G197" s="19">
        <v>1</v>
      </c>
      <c r="H197" s="20" t="s">
        <v>354</v>
      </c>
      <c r="I197" s="19">
        <v>22515377</v>
      </c>
      <c r="J197" s="19" t="s">
        <v>35</v>
      </c>
      <c r="K197" s="19" t="s">
        <v>35</v>
      </c>
      <c r="L197" s="22">
        <v>44804</v>
      </c>
      <c r="M197" s="29">
        <v>44581</v>
      </c>
      <c r="N197" s="22">
        <v>44585</v>
      </c>
      <c r="O197" s="22">
        <v>44919</v>
      </c>
      <c r="P197" s="23">
        <v>56958000</v>
      </c>
      <c r="Q197" s="24">
        <f t="shared" si="10"/>
        <v>223</v>
      </c>
      <c r="R197" s="25">
        <f t="shared" si="11"/>
        <v>334</v>
      </c>
      <c r="S197" s="26">
        <f t="shared" si="12"/>
        <v>0.66766467065868262</v>
      </c>
      <c r="T197" s="23">
        <v>21920200</v>
      </c>
      <c r="U197" s="23">
        <f t="shared" si="13"/>
        <v>35037800</v>
      </c>
      <c r="V197" s="19">
        <v>0</v>
      </c>
      <c r="W197" s="23">
        <v>0</v>
      </c>
      <c r="X197" s="23">
        <f t="shared" si="14"/>
        <v>56958000</v>
      </c>
      <c r="Y197" s="19">
        <v>0</v>
      </c>
      <c r="Z197" s="27" t="s">
        <v>187</v>
      </c>
      <c r="AA197" s="20" t="s">
        <v>188</v>
      </c>
      <c r="AC197" s="31"/>
      <c r="AD197" s="31"/>
      <c r="AE197" s="31"/>
    </row>
    <row r="198" spans="1:31" x14ac:dyDescent="0.25">
      <c r="B198" s="18">
        <v>2022</v>
      </c>
      <c r="C198" s="18">
        <v>220238</v>
      </c>
      <c r="D198" s="20" t="s">
        <v>259</v>
      </c>
      <c r="E198" s="19">
        <v>80038238</v>
      </c>
      <c r="F198" s="20" t="s">
        <v>455</v>
      </c>
      <c r="G198" s="19">
        <v>1</v>
      </c>
      <c r="H198" s="20" t="s">
        <v>352</v>
      </c>
      <c r="I198" s="19">
        <v>45504088</v>
      </c>
      <c r="J198" s="19" t="s">
        <v>35</v>
      </c>
      <c r="K198" s="19" t="s">
        <v>35</v>
      </c>
      <c r="L198" s="22">
        <v>44804</v>
      </c>
      <c r="M198" s="29">
        <v>44581</v>
      </c>
      <c r="N198" s="22">
        <v>44585</v>
      </c>
      <c r="O198" s="22">
        <v>44797</v>
      </c>
      <c r="P198" s="23">
        <v>38227000</v>
      </c>
      <c r="Q198" s="24">
        <f t="shared" si="10"/>
        <v>223</v>
      </c>
      <c r="R198" s="25">
        <f t="shared" si="11"/>
        <v>212</v>
      </c>
      <c r="S198" s="26">
        <f t="shared" si="12"/>
        <v>1</v>
      </c>
      <c r="T198" s="23">
        <v>17657233</v>
      </c>
      <c r="U198" s="23">
        <f t="shared" si="13"/>
        <v>20569767</v>
      </c>
      <c r="V198" s="19">
        <v>0</v>
      </c>
      <c r="W198" s="23">
        <v>0</v>
      </c>
      <c r="X198" s="23">
        <f t="shared" si="14"/>
        <v>38227000</v>
      </c>
      <c r="Y198" s="19">
        <v>0</v>
      </c>
      <c r="Z198" s="27" t="s">
        <v>45</v>
      </c>
      <c r="AA198" s="20" t="s">
        <v>146</v>
      </c>
      <c r="AC198" s="31"/>
      <c r="AD198" s="31"/>
      <c r="AE198" s="31"/>
    </row>
    <row r="199" spans="1:31" x14ac:dyDescent="0.25">
      <c r="B199" s="18">
        <v>2022</v>
      </c>
      <c r="C199" s="18">
        <v>220242</v>
      </c>
      <c r="D199" s="20" t="s">
        <v>456</v>
      </c>
      <c r="E199" s="19">
        <v>80058596</v>
      </c>
      <c r="F199" s="20" t="s">
        <v>457</v>
      </c>
      <c r="G199" s="19">
        <v>1</v>
      </c>
      <c r="H199" s="20" t="s">
        <v>392</v>
      </c>
      <c r="I199" s="19">
        <v>53055185</v>
      </c>
      <c r="J199" s="19" t="s">
        <v>35</v>
      </c>
      <c r="K199" s="19" t="s">
        <v>35</v>
      </c>
      <c r="L199" s="22">
        <v>44804</v>
      </c>
      <c r="M199" s="29">
        <v>44582</v>
      </c>
      <c r="N199" s="22">
        <v>44587</v>
      </c>
      <c r="O199" s="22">
        <v>44891</v>
      </c>
      <c r="P199" s="23">
        <v>74840000</v>
      </c>
      <c r="Q199" s="24">
        <f t="shared" si="10"/>
        <v>222</v>
      </c>
      <c r="R199" s="25">
        <f t="shared" si="11"/>
        <v>304</v>
      </c>
      <c r="S199" s="26">
        <f t="shared" si="12"/>
        <v>0.73026315789473684</v>
      </c>
      <c r="T199" s="23">
        <v>31183333</v>
      </c>
      <c r="U199" s="23">
        <f t="shared" si="13"/>
        <v>43656667</v>
      </c>
      <c r="V199" s="19">
        <v>0</v>
      </c>
      <c r="W199" s="23">
        <v>0</v>
      </c>
      <c r="X199" s="23">
        <f t="shared" si="14"/>
        <v>74840000</v>
      </c>
      <c r="Y199" s="19">
        <v>0</v>
      </c>
      <c r="Z199" s="27" t="s">
        <v>85</v>
      </c>
      <c r="AA199" s="20" t="s">
        <v>458</v>
      </c>
      <c r="AC199" s="31"/>
      <c r="AD199" s="31"/>
      <c r="AE199" s="31"/>
    </row>
    <row r="200" spans="1:31" x14ac:dyDescent="0.25">
      <c r="B200" s="18">
        <v>2022</v>
      </c>
      <c r="C200" s="18">
        <v>220243</v>
      </c>
      <c r="D200" s="20" t="s">
        <v>434</v>
      </c>
      <c r="E200" s="19">
        <v>80244764</v>
      </c>
      <c r="F200" s="20" t="s">
        <v>459</v>
      </c>
      <c r="G200" s="30">
        <v>1</v>
      </c>
      <c r="H200" s="20" t="s">
        <v>460</v>
      </c>
      <c r="I200" s="19">
        <v>1015413094</v>
      </c>
      <c r="J200" s="19" t="s">
        <v>35</v>
      </c>
      <c r="K200" s="19" t="s">
        <v>35</v>
      </c>
      <c r="L200" s="22">
        <v>44804</v>
      </c>
      <c r="M200" s="29">
        <v>44582</v>
      </c>
      <c r="N200" s="22">
        <v>44587</v>
      </c>
      <c r="O200" s="22">
        <v>44921</v>
      </c>
      <c r="P200" s="23">
        <v>69938000</v>
      </c>
      <c r="Q200" s="24">
        <f t="shared" ref="Q200:Q264" si="15">$L$8-M200</f>
        <v>222</v>
      </c>
      <c r="R200" s="25">
        <f t="shared" ref="R200:R264" si="16">_xlfn.DAYS(O200,N200)</f>
        <v>334</v>
      </c>
      <c r="S200" s="26">
        <f t="shared" ref="S200:S263" si="17">IF(+Q200/R200&gt;1,100%,Q200/R200)</f>
        <v>0.66467065868263475</v>
      </c>
      <c r="T200" s="23">
        <v>26491667</v>
      </c>
      <c r="U200" s="23">
        <f t="shared" ref="U200:U263" si="18">+X200-T200</f>
        <v>43446333</v>
      </c>
      <c r="V200" s="19">
        <v>0</v>
      </c>
      <c r="W200" s="23">
        <v>0</v>
      </c>
      <c r="X200" s="23">
        <f t="shared" si="14"/>
        <v>69938000</v>
      </c>
      <c r="Y200" s="19">
        <v>0</v>
      </c>
      <c r="Z200" s="27" t="s">
        <v>187</v>
      </c>
      <c r="AA200" s="20" t="s">
        <v>461</v>
      </c>
      <c r="AC200" s="31"/>
      <c r="AD200" s="31"/>
      <c r="AE200" s="31"/>
    </row>
    <row r="201" spans="1:31" x14ac:dyDescent="0.25">
      <c r="B201" s="18">
        <v>2022</v>
      </c>
      <c r="C201" s="18">
        <v>220247</v>
      </c>
      <c r="D201" s="20" t="s">
        <v>259</v>
      </c>
      <c r="E201" s="19">
        <v>80211453</v>
      </c>
      <c r="F201" s="20" t="s">
        <v>462</v>
      </c>
      <c r="G201" s="19">
        <v>1</v>
      </c>
      <c r="H201" s="20" t="s">
        <v>352</v>
      </c>
      <c r="I201" s="19">
        <v>45504088</v>
      </c>
      <c r="J201" s="19" t="s">
        <v>35</v>
      </c>
      <c r="K201" s="19" t="s">
        <v>35</v>
      </c>
      <c r="L201" s="22">
        <v>44804</v>
      </c>
      <c r="M201" s="29">
        <v>44582</v>
      </c>
      <c r="N201" s="22">
        <v>44585</v>
      </c>
      <c r="O201" s="22">
        <v>44797</v>
      </c>
      <c r="P201" s="23">
        <v>38227000</v>
      </c>
      <c r="Q201" s="24">
        <f t="shared" si="15"/>
        <v>222</v>
      </c>
      <c r="R201" s="25">
        <f t="shared" si="16"/>
        <v>212</v>
      </c>
      <c r="S201" s="26">
        <f t="shared" si="17"/>
        <v>1</v>
      </c>
      <c r="T201" s="23">
        <v>17657233</v>
      </c>
      <c r="U201" s="23">
        <f t="shared" si="18"/>
        <v>20569767</v>
      </c>
      <c r="V201" s="19">
        <v>0</v>
      </c>
      <c r="W201" s="23">
        <v>0</v>
      </c>
      <c r="X201" s="23">
        <f t="shared" si="14"/>
        <v>38227000</v>
      </c>
      <c r="Y201" s="19">
        <v>0</v>
      </c>
      <c r="Z201" s="27" t="s">
        <v>45</v>
      </c>
      <c r="AA201" s="20" t="s">
        <v>146</v>
      </c>
      <c r="AC201" s="31"/>
      <c r="AD201" s="31"/>
      <c r="AE201" s="31"/>
    </row>
    <row r="202" spans="1:31" x14ac:dyDescent="0.25">
      <c r="B202" s="18">
        <v>2022</v>
      </c>
      <c r="C202" s="18">
        <v>220248</v>
      </c>
      <c r="D202" s="20" t="s">
        <v>215</v>
      </c>
      <c r="E202" s="19">
        <v>52353515</v>
      </c>
      <c r="F202" s="20" t="s">
        <v>463</v>
      </c>
      <c r="G202" s="19">
        <v>1</v>
      </c>
      <c r="H202" s="20" t="s">
        <v>464</v>
      </c>
      <c r="I202" s="19">
        <v>88276505</v>
      </c>
      <c r="J202" s="19" t="s">
        <v>35</v>
      </c>
      <c r="K202" s="19" t="s">
        <v>35</v>
      </c>
      <c r="L202" s="22">
        <v>44804</v>
      </c>
      <c r="M202" s="29">
        <v>44582</v>
      </c>
      <c r="N202" s="22">
        <v>44585</v>
      </c>
      <c r="O202" s="22">
        <v>44789</v>
      </c>
      <c r="P202" s="23">
        <v>47328000</v>
      </c>
      <c r="Q202" s="24">
        <f t="shared" si="15"/>
        <v>222</v>
      </c>
      <c r="R202" s="25">
        <f t="shared" si="16"/>
        <v>204</v>
      </c>
      <c r="S202" s="26">
        <f t="shared" si="17"/>
        <v>1</v>
      </c>
      <c r="T202" s="23">
        <v>25504533</v>
      </c>
      <c r="U202" s="23">
        <f t="shared" si="18"/>
        <v>21823467</v>
      </c>
      <c r="V202" s="19">
        <v>0</v>
      </c>
      <c r="W202" s="23">
        <v>0</v>
      </c>
      <c r="X202" s="23">
        <f t="shared" ref="X202:X264" si="19">+P202+W202</f>
        <v>47328000</v>
      </c>
      <c r="Y202" s="19">
        <v>0</v>
      </c>
      <c r="Z202" s="27" t="s">
        <v>218</v>
      </c>
      <c r="AA202" s="20" t="s">
        <v>219</v>
      </c>
      <c r="AC202" s="31"/>
      <c r="AD202" s="31"/>
      <c r="AE202" s="31"/>
    </row>
    <row r="203" spans="1:31" x14ac:dyDescent="0.25">
      <c r="B203" s="18">
        <v>2022</v>
      </c>
      <c r="C203" s="18">
        <v>220250</v>
      </c>
      <c r="D203" s="20" t="s">
        <v>291</v>
      </c>
      <c r="E203" s="19">
        <v>79905282</v>
      </c>
      <c r="F203" s="20" t="s">
        <v>465</v>
      </c>
      <c r="G203" s="19">
        <v>1</v>
      </c>
      <c r="H203" s="20" t="s">
        <v>424</v>
      </c>
      <c r="I203" s="19">
        <v>52427296</v>
      </c>
      <c r="J203" s="19" t="s">
        <v>35</v>
      </c>
      <c r="K203" s="19" t="s">
        <v>35</v>
      </c>
      <c r="L203" s="22">
        <v>44804</v>
      </c>
      <c r="M203" s="29">
        <v>44586</v>
      </c>
      <c r="N203" s="22">
        <v>44589</v>
      </c>
      <c r="O203" s="22">
        <v>44923</v>
      </c>
      <c r="P203" s="23">
        <v>86768000</v>
      </c>
      <c r="Q203" s="24">
        <f t="shared" si="15"/>
        <v>218</v>
      </c>
      <c r="R203" s="25">
        <f t="shared" si="16"/>
        <v>334</v>
      </c>
      <c r="S203" s="26">
        <f t="shared" si="17"/>
        <v>0.65269461077844315</v>
      </c>
      <c r="T203" s="23">
        <v>32340800</v>
      </c>
      <c r="U203" s="23">
        <f t="shared" si="18"/>
        <v>54427200</v>
      </c>
      <c r="V203" s="19">
        <v>0</v>
      </c>
      <c r="W203" s="23">
        <v>0</v>
      </c>
      <c r="X203" s="23">
        <f t="shared" si="19"/>
        <v>86768000</v>
      </c>
      <c r="Y203" s="19">
        <v>0</v>
      </c>
      <c r="Z203" s="27" t="s">
        <v>45</v>
      </c>
      <c r="AA203" s="20" t="s">
        <v>46</v>
      </c>
      <c r="AC203" s="31"/>
      <c r="AD203" s="31"/>
      <c r="AE203" s="31"/>
    </row>
    <row r="204" spans="1:31" x14ac:dyDescent="0.25">
      <c r="B204" s="18">
        <v>2022</v>
      </c>
      <c r="C204" s="18">
        <v>220252</v>
      </c>
      <c r="D204" s="20" t="s">
        <v>466</v>
      </c>
      <c r="E204" s="19">
        <v>1020760229</v>
      </c>
      <c r="F204" s="20" t="s">
        <v>467</v>
      </c>
      <c r="G204" s="19">
        <v>1</v>
      </c>
      <c r="H204" s="20" t="s">
        <v>406</v>
      </c>
      <c r="I204" s="19">
        <v>80001466</v>
      </c>
      <c r="J204" s="19" t="s">
        <v>35</v>
      </c>
      <c r="K204" s="19" t="s">
        <v>35</v>
      </c>
      <c r="L204" s="22">
        <v>44804</v>
      </c>
      <c r="M204" s="29">
        <v>44582</v>
      </c>
      <c r="N204" s="22">
        <v>44588</v>
      </c>
      <c r="O204" s="22">
        <v>44926</v>
      </c>
      <c r="P204" s="23">
        <v>55821000</v>
      </c>
      <c r="Q204" s="24">
        <f t="shared" si="15"/>
        <v>222</v>
      </c>
      <c r="R204" s="25">
        <f t="shared" si="16"/>
        <v>338</v>
      </c>
      <c r="S204" s="26">
        <f t="shared" si="17"/>
        <v>0.65680473372781067</v>
      </c>
      <c r="T204" s="23">
        <v>15209200</v>
      </c>
      <c r="U204" s="23">
        <f t="shared" si="18"/>
        <v>40611800</v>
      </c>
      <c r="V204" s="19">
        <v>0</v>
      </c>
      <c r="W204" s="23">
        <v>0</v>
      </c>
      <c r="X204" s="23">
        <f t="shared" si="19"/>
        <v>55821000</v>
      </c>
      <c r="Y204" s="19">
        <v>0</v>
      </c>
      <c r="Z204" s="27" t="s">
        <v>141</v>
      </c>
      <c r="AA204" s="20" t="s">
        <v>142</v>
      </c>
      <c r="AC204" s="31"/>
      <c r="AD204" s="31"/>
      <c r="AE204" s="31"/>
    </row>
    <row r="205" spans="1:31" x14ac:dyDescent="0.25">
      <c r="B205" s="18">
        <v>2022</v>
      </c>
      <c r="C205" s="18">
        <v>220254</v>
      </c>
      <c r="D205" s="20" t="s">
        <v>468</v>
      </c>
      <c r="E205" s="19">
        <v>1026569883</v>
      </c>
      <c r="F205" s="20" t="s">
        <v>469</v>
      </c>
      <c r="G205" s="19">
        <v>1</v>
      </c>
      <c r="H205" s="20" t="s">
        <v>372</v>
      </c>
      <c r="I205" s="19">
        <v>80001466</v>
      </c>
      <c r="J205" s="19" t="s">
        <v>35</v>
      </c>
      <c r="K205" s="19" t="s">
        <v>35</v>
      </c>
      <c r="L205" s="22">
        <v>44804</v>
      </c>
      <c r="M205" s="29">
        <v>44582</v>
      </c>
      <c r="N205" s="22">
        <v>44588</v>
      </c>
      <c r="O205" s="22">
        <v>44926</v>
      </c>
      <c r="P205" s="23">
        <v>53498000</v>
      </c>
      <c r="Q205" s="24">
        <f t="shared" si="15"/>
        <v>222</v>
      </c>
      <c r="R205" s="25">
        <f t="shared" si="16"/>
        <v>338</v>
      </c>
      <c r="S205" s="26">
        <f t="shared" si="17"/>
        <v>0.65680473372781067</v>
      </c>
      <c r="T205" s="23">
        <v>14576267</v>
      </c>
      <c r="U205" s="23">
        <f t="shared" si="18"/>
        <v>38921733</v>
      </c>
      <c r="V205" s="19">
        <v>0</v>
      </c>
      <c r="W205" s="23">
        <v>0</v>
      </c>
      <c r="X205" s="23">
        <f t="shared" si="19"/>
        <v>53498000</v>
      </c>
      <c r="Y205" s="19">
        <v>0</v>
      </c>
      <c r="Z205" s="27" t="s">
        <v>141</v>
      </c>
      <c r="AA205" s="20" t="s">
        <v>142</v>
      </c>
      <c r="AC205" s="31"/>
      <c r="AD205" s="31"/>
      <c r="AE205" s="31"/>
    </row>
    <row r="206" spans="1:31" x14ac:dyDescent="0.25">
      <c r="B206" s="18">
        <v>2022</v>
      </c>
      <c r="C206" s="18">
        <v>220257</v>
      </c>
      <c r="D206" s="20" t="s">
        <v>185</v>
      </c>
      <c r="E206" s="19">
        <v>53118341</v>
      </c>
      <c r="F206" s="20" t="s">
        <v>470</v>
      </c>
      <c r="G206" s="19">
        <v>1</v>
      </c>
      <c r="H206" s="20" t="s">
        <v>354</v>
      </c>
      <c r="I206" s="19">
        <v>22515377</v>
      </c>
      <c r="J206" s="19" t="s">
        <v>35</v>
      </c>
      <c r="K206" s="19" t="s">
        <v>35</v>
      </c>
      <c r="L206" s="22">
        <v>44804</v>
      </c>
      <c r="M206" s="29">
        <v>44582</v>
      </c>
      <c r="N206" s="22">
        <v>44586</v>
      </c>
      <c r="O206" s="22">
        <v>44859</v>
      </c>
      <c r="P206" s="23">
        <v>36288000</v>
      </c>
      <c r="Q206" s="24">
        <f t="shared" si="15"/>
        <v>222</v>
      </c>
      <c r="R206" s="25">
        <f t="shared" si="16"/>
        <v>273</v>
      </c>
      <c r="S206" s="26">
        <f t="shared" si="17"/>
        <v>0.81318681318681318</v>
      </c>
      <c r="T206" s="23">
        <v>16128000</v>
      </c>
      <c r="U206" s="23">
        <f t="shared" si="18"/>
        <v>20160000</v>
      </c>
      <c r="V206" s="19">
        <v>0</v>
      </c>
      <c r="W206" s="23">
        <v>0</v>
      </c>
      <c r="X206" s="23">
        <f t="shared" si="19"/>
        <v>36288000</v>
      </c>
      <c r="Y206" s="19">
        <v>0</v>
      </c>
      <c r="Z206" s="27" t="s">
        <v>187</v>
      </c>
      <c r="AA206" s="20" t="s">
        <v>188</v>
      </c>
      <c r="AC206" s="31"/>
      <c r="AD206" s="31"/>
      <c r="AE206" s="31"/>
    </row>
    <row r="207" spans="1:31" x14ac:dyDescent="0.25">
      <c r="B207" s="18">
        <v>2022</v>
      </c>
      <c r="C207" s="18">
        <v>220259</v>
      </c>
      <c r="D207" s="20" t="s">
        <v>471</v>
      </c>
      <c r="E207" s="19">
        <v>80926444</v>
      </c>
      <c r="F207" s="20" t="s">
        <v>472</v>
      </c>
      <c r="G207" s="19">
        <v>1</v>
      </c>
      <c r="H207" s="20" t="s">
        <v>473</v>
      </c>
      <c r="I207" s="19">
        <v>52329596</v>
      </c>
      <c r="J207" s="19" t="s">
        <v>35</v>
      </c>
      <c r="K207" s="19" t="s">
        <v>35</v>
      </c>
      <c r="L207" s="22">
        <v>44804</v>
      </c>
      <c r="M207" s="29">
        <v>44582</v>
      </c>
      <c r="N207" s="22">
        <v>44599</v>
      </c>
      <c r="O207" s="22">
        <v>44902</v>
      </c>
      <c r="P207" s="23">
        <v>40320000</v>
      </c>
      <c r="Q207" s="24">
        <f t="shared" si="15"/>
        <v>222</v>
      </c>
      <c r="R207" s="25">
        <f t="shared" si="16"/>
        <v>303</v>
      </c>
      <c r="S207" s="26">
        <f t="shared" si="17"/>
        <v>0.73267326732673266</v>
      </c>
      <c r="T207" s="23">
        <v>11020800</v>
      </c>
      <c r="U207" s="23">
        <f t="shared" si="18"/>
        <v>29299200</v>
      </c>
      <c r="V207" s="19">
        <v>0</v>
      </c>
      <c r="W207" s="23">
        <v>0</v>
      </c>
      <c r="X207" s="23">
        <f t="shared" si="19"/>
        <v>40320000</v>
      </c>
      <c r="Y207" s="19">
        <v>0</v>
      </c>
      <c r="Z207" s="27" t="s">
        <v>101</v>
      </c>
      <c r="AA207" s="20" t="s">
        <v>102</v>
      </c>
      <c r="AC207" s="28"/>
      <c r="AD207" s="28"/>
      <c r="AE207" s="28"/>
    </row>
    <row r="208" spans="1:31" x14ac:dyDescent="0.25">
      <c r="B208" s="18">
        <v>2022</v>
      </c>
      <c r="C208" s="18">
        <v>220261</v>
      </c>
      <c r="D208" s="20" t="s">
        <v>474</v>
      </c>
      <c r="E208" s="19">
        <v>1022370269</v>
      </c>
      <c r="F208" s="20" t="s">
        <v>475</v>
      </c>
      <c r="G208" s="19">
        <v>1</v>
      </c>
      <c r="H208" s="20" t="s">
        <v>348</v>
      </c>
      <c r="I208" s="19">
        <v>1018445229</v>
      </c>
      <c r="J208" s="19" t="s">
        <v>35</v>
      </c>
      <c r="K208" s="19" t="s">
        <v>35</v>
      </c>
      <c r="L208" s="22">
        <v>44804</v>
      </c>
      <c r="M208" s="29">
        <v>44582</v>
      </c>
      <c r="N208" s="22">
        <v>44599</v>
      </c>
      <c r="O208" s="22">
        <v>44902</v>
      </c>
      <c r="P208" s="23">
        <v>40320000</v>
      </c>
      <c r="Q208" s="24">
        <f t="shared" si="15"/>
        <v>222</v>
      </c>
      <c r="R208" s="25">
        <f t="shared" si="16"/>
        <v>303</v>
      </c>
      <c r="S208" s="26">
        <f t="shared" si="17"/>
        <v>0.73267326732673266</v>
      </c>
      <c r="T208" s="23">
        <v>11289600</v>
      </c>
      <c r="U208" s="23">
        <f t="shared" si="18"/>
        <v>29030400</v>
      </c>
      <c r="V208" s="19">
        <v>0</v>
      </c>
      <c r="W208" s="23">
        <v>0</v>
      </c>
      <c r="X208" s="23">
        <f t="shared" si="19"/>
        <v>40320000</v>
      </c>
      <c r="Y208" s="19">
        <v>0</v>
      </c>
      <c r="Z208" s="27" t="s">
        <v>70</v>
      </c>
      <c r="AA208" s="20" t="s">
        <v>232</v>
      </c>
      <c r="AC208" s="28"/>
      <c r="AD208" s="28"/>
      <c r="AE208" s="28"/>
    </row>
    <row r="209" spans="1:31" x14ac:dyDescent="0.25">
      <c r="B209" s="18">
        <v>2022</v>
      </c>
      <c r="C209" s="18">
        <v>220262</v>
      </c>
      <c r="D209" s="20" t="s">
        <v>476</v>
      </c>
      <c r="E209" s="19">
        <v>1022399062</v>
      </c>
      <c r="F209" s="20" t="s">
        <v>477</v>
      </c>
      <c r="G209" s="19">
        <v>1</v>
      </c>
      <c r="H209" s="20" t="s">
        <v>372</v>
      </c>
      <c r="I209" s="19">
        <v>80001466</v>
      </c>
      <c r="J209" s="19" t="s">
        <v>35</v>
      </c>
      <c r="K209" s="19" t="s">
        <v>35</v>
      </c>
      <c r="L209" s="22">
        <v>44804</v>
      </c>
      <c r="M209" s="29">
        <v>44582</v>
      </c>
      <c r="N209" s="22">
        <v>44588</v>
      </c>
      <c r="O209" s="22">
        <v>44926</v>
      </c>
      <c r="P209" s="23">
        <v>26749000</v>
      </c>
      <c r="Q209" s="24">
        <f t="shared" si="15"/>
        <v>222</v>
      </c>
      <c r="R209" s="25">
        <f t="shared" si="16"/>
        <v>338</v>
      </c>
      <c r="S209" s="26">
        <f t="shared" si="17"/>
        <v>0.65680473372781067</v>
      </c>
      <c r="T209" s="23">
        <v>7288133</v>
      </c>
      <c r="U209" s="23">
        <f t="shared" si="18"/>
        <v>19460867</v>
      </c>
      <c r="V209" s="19">
        <v>0</v>
      </c>
      <c r="W209" s="23">
        <v>0</v>
      </c>
      <c r="X209" s="23">
        <f t="shared" si="19"/>
        <v>26749000</v>
      </c>
      <c r="Y209" s="19">
        <v>0</v>
      </c>
      <c r="Z209" s="27" t="s">
        <v>141</v>
      </c>
      <c r="AA209" s="20" t="s">
        <v>142</v>
      </c>
      <c r="AC209" s="31"/>
      <c r="AD209" s="31"/>
      <c r="AE209" s="31"/>
    </row>
    <row r="210" spans="1:31" x14ac:dyDescent="0.25">
      <c r="B210" s="18">
        <v>2022</v>
      </c>
      <c r="C210" s="18">
        <v>220263</v>
      </c>
      <c r="D210" s="20" t="s">
        <v>259</v>
      </c>
      <c r="E210" s="19">
        <v>80072113</v>
      </c>
      <c r="F210" s="20" t="s">
        <v>478</v>
      </c>
      <c r="G210" s="19">
        <v>1</v>
      </c>
      <c r="H210" s="20" t="s">
        <v>352</v>
      </c>
      <c r="I210" s="19">
        <v>45504088</v>
      </c>
      <c r="J210" s="19" t="s">
        <v>35</v>
      </c>
      <c r="K210" s="19" t="s">
        <v>35</v>
      </c>
      <c r="L210" s="22">
        <v>44804</v>
      </c>
      <c r="M210" s="29">
        <v>44582</v>
      </c>
      <c r="N210" s="22">
        <v>44586</v>
      </c>
      <c r="O210" s="22">
        <v>44798</v>
      </c>
      <c r="P210" s="23">
        <v>38227000</v>
      </c>
      <c r="Q210" s="24">
        <f t="shared" si="15"/>
        <v>222</v>
      </c>
      <c r="R210" s="25">
        <f t="shared" si="16"/>
        <v>212</v>
      </c>
      <c r="S210" s="26">
        <f t="shared" si="17"/>
        <v>1</v>
      </c>
      <c r="T210" s="23">
        <v>17475200</v>
      </c>
      <c r="U210" s="23">
        <f t="shared" si="18"/>
        <v>20751800</v>
      </c>
      <c r="V210" s="19">
        <v>0</v>
      </c>
      <c r="W210" s="23">
        <v>0</v>
      </c>
      <c r="X210" s="23">
        <f t="shared" si="19"/>
        <v>38227000</v>
      </c>
      <c r="Y210" s="19">
        <v>0</v>
      </c>
      <c r="Z210" s="27" t="s">
        <v>45</v>
      </c>
      <c r="AA210" s="20" t="s">
        <v>146</v>
      </c>
      <c r="AC210" s="31"/>
      <c r="AD210" s="31"/>
      <c r="AE210" s="31"/>
    </row>
    <row r="211" spans="1:31" x14ac:dyDescent="0.25">
      <c r="B211" s="18">
        <v>2022</v>
      </c>
      <c r="C211" s="18">
        <v>220264</v>
      </c>
      <c r="D211" s="20" t="s">
        <v>291</v>
      </c>
      <c r="E211" s="19">
        <v>52501802</v>
      </c>
      <c r="F211" s="20" t="s">
        <v>479</v>
      </c>
      <c r="G211" s="19">
        <v>1</v>
      </c>
      <c r="H211" s="20" t="s">
        <v>424</v>
      </c>
      <c r="I211" s="19">
        <v>52427296</v>
      </c>
      <c r="J211" s="19" t="s">
        <v>35</v>
      </c>
      <c r="K211" s="19" t="s">
        <v>35</v>
      </c>
      <c r="L211" s="22">
        <v>44804</v>
      </c>
      <c r="M211" s="29">
        <v>44582</v>
      </c>
      <c r="N211" s="22">
        <v>44592</v>
      </c>
      <c r="O211" s="22">
        <v>44925</v>
      </c>
      <c r="P211" s="23">
        <v>76758000</v>
      </c>
      <c r="Q211" s="24">
        <f t="shared" si="15"/>
        <v>222</v>
      </c>
      <c r="R211" s="25">
        <f t="shared" si="16"/>
        <v>333</v>
      </c>
      <c r="S211" s="26">
        <f t="shared" si="17"/>
        <v>0.66666666666666663</v>
      </c>
      <c r="T211" s="23">
        <v>27912000</v>
      </c>
      <c r="U211" s="23">
        <f t="shared" si="18"/>
        <v>48846000</v>
      </c>
      <c r="V211" s="19">
        <v>0</v>
      </c>
      <c r="W211" s="23">
        <v>0</v>
      </c>
      <c r="X211" s="23">
        <f t="shared" si="19"/>
        <v>76758000</v>
      </c>
      <c r="Y211" s="19">
        <v>0</v>
      </c>
      <c r="Z211" s="27" t="s">
        <v>45</v>
      </c>
      <c r="AA211" s="20" t="s">
        <v>46</v>
      </c>
      <c r="AC211" s="31"/>
      <c r="AD211" s="31"/>
      <c r="AE211" s="31"/>
    </row>
    <row r="212" spans="1:31" x14ac:dyDescent="0.25">
      <c r="B212" s="18">
        <v>2022</v>
      </c>
      <c r="C212" s="18">
        <v>220265</v>
      </c>
      <c r="D212" s="20" t="s">
        <v>143</v>
      </c>
      <c r="E212" s="19">
        <v>51960929</v>
      </c>
      <c r="F212" s="20" t="s">
        <v>480</v>
      </c>
      <c r="G212" s="19">
        <v>1</v>
      </c>
      <c r="H212" s="20" t="s">
        <v>384</v>
      </c>
      <c r="I212" s="19">
        <v>52033530</v>
      </c>
      <c r="J212" s="19" t="s">
        <v>35</v>
      </c>
      <c r="K212" s="19" t="s">
        <v>35</v>
      </c>
      <c r="L212" s="22">
        <v>44804</v>
      </c>
      <c r="M212" s="29">
        <v>44582</v>
      </c>
      <c r="N212" s="22">
        <v>44593</v>
      </c>
      <c r="O212" s="22">
        <v>44866</v>
      </c>
      <c r="P212" s="23">
        <v>49149000</v>
      </c>
      <c r="Q212" s="24">
        <f t="shared" si="15"/>
        <v>222</v>
      </c>
      <c r="R212" s="25">
        <f t="shared" si="16"/>
        <v>273</v>
      </c>
      <c r="S212" s="26">
        <f t="shared" si="17"/>
        <v>0.81318681318681318</v>
      </c>
      <c r="T212" s="23">
        <v>16383000</v>
      </c>
      <c r="U212" s="23">
        <f t="shared" si="18"/>
        <v>32766000</v>
      </c>
      <c r="V212" s="19">
        <v>0</v>
      </c>
      <c r="W212" s="23">
        <v>0</v>
      </c>
      <c r="X212" s="23">
        <f t="shared" si="19"/>
        <v>49149000</v>
      </c>
      <c r="Y212" s="19">
        <v>0</v>
      </c>
      <c r="Z212" s="27" t="s">
        <v>45</v>
      </c>
      <c r="AA212" s="20" t="s">
        <v>146</v>
      </c>
      <c r="AC212" s="28"/>
      <c r="AD212" s="28"/>
      <c r="AE212" s="28"/>
    </row>
    <row r="213" spans="1:31" x14ac:dyDescent="0.25">
      <c r="B213" s="18">
        <v>2022</v>
      </c>
      <c r="C213" s="18">
        <v>220266</v>
      </c>
      <c r="D213" s="20" t="s">
        <v>143</v>
      </c>
      <c r="E213" s="19">
        <v>1013646376</v>
      </c>
      <c r="F213" s="20" t="s">
        <v>481</v>
      </c>
      <c r="G213" s="19">
        <v>1</v>
      </c>
      <c r="H213" s="20" t="s">
        <v>384</v>
      </c>
      <c r="I213" s="19">
        <v>52033530</v>
      </c>
      <c r="J213" s="19" t="s">
        <v>35</v>
      </c>
      <c r="K213" s="19" t="s">
        <v>35</v>
      </c>
      <c r="L213" s="22">
        <v>44804</v>
      </c>
      <c r="M213" s="29">
        <v>44582</v>
      </c>
      <c r="N213" s="22">
        <v>44594</v>
      </c>
      <c r="O213" s="22">
        <v>44926</v>
      </c>
      <c r="P213" s="23">
        <v>56958000</v>
      </c>
      <c r="Q213" s="24">
        <f t="shared" si="15"/>
        <v>222</v>
      </c>
      <c r="R213" s="25">
        <f t="shared" si="16"/>
        <v>332</v>
      </c>
      <c r="S213" s="26">
        <f t="shared" si="17"/>
        <v>0.66867469879518071</v>
      </c>
      <c r="T213" s="23">
        <v>15534000</v>
      </c>
      <c r="U213" s="23">
        <f t="shared" si="18"/>
        <v>41424000</v>
      </c>
      <c r="V213" s="19">
        <v>0</v>
      </c>
      <c r="W213" s="23">
        <v>0</v>
      </c>
      <c r="X213" s="23">
        <f t="shared" si="19"/>
        <v>56958000</v>
      </c>
      <c r="Y213" s="19">
        <v>0</v>
      </c>
      <c r="Z213" s="27" t="s">
        <v>45</v>
      </c>
      <c r="AA213" s="20" t="s">
        <v>146</v>
      </c>
      <c r="AC213" s="28"/>
      <c r="AD213" s="28"/>
      <c r="AE213" s="28"/>
    </row>
    <row r="214" spans="1:31" x14ac:dyDescent="0.25">
      <c r="A214" t="s">
        <v>38</v>
      </c>
      <c r="B214" s="18">
        <v>2022</v>
      </c>
      <c r="C214" s="19">
        <v>220267</v>
      </c>
      <c r="D214" s="20" t="s">
        <v>482</v>
      </c>
      <c r="E214" s="19">
        <v>23467524</v>
      </c>
      <c r="F214" s="20" t="s">
        <v>483</v>
      </c>
      <c r="G214" s="19">
        <v>1</v>
      </c>
      <c r="H214" s="20" t="s">
        <v>223</v>
      </c>
      <c r="I214" s="19">
        <v>51780474</v>
      </c>
      <c r="J214" s="19" t="s">
        <v>35</v>
      </c>
      <c r="K214" s="19" t="s">
        <v>35</v>
      </c>
      <c r="L214" s="22">
        <v>44804</v>
      </c>
      <c r="M214" s="29">
        <v>44582</v>
      </c>
      <c r="N214" s="29">
        <v>44586</v>
      </c>
      <c r="O214" s="29">
        <v>44767</v>
      </c>
      <c r="P214" s="23">
        <v>55824000</v>
      </c>
      <c r="Q214" s="24">
        <f t="shared" si="15"/>
        <v>222</v>
      </c>
      <c r="R214" s="25">
        <f t="shared" si="16"/>
        <v>181</v>
      </c>
      <c r="S214" s="26">
        <f t="shared" si="17"/>
        <v>1</v>
      </c>
      <c r="T214" s="23">
        <v>55824000</v>
      </c>
      <c r="U214" s="23">
        <f t="shared" si="18"/>
        <v>0</v>
      </c>
      <c r="V214" s="19">
        <v>0</v>
      </c>
      <c r="W214" s="23">
        <v>0</v>
      </c>
      <c r="X214" s="23">
        <f t="shared" si="19"/>
        <v>55824000</v>
      </c>
      <c r="Y214" s="19">
        <v>0</v>
      </c>
      <c r="Z214" s="27" t="s">
        <v>79</v>
      </c>
      <c r="AA214" s="20" t="s">
        <v>80</v>
      </c>
      <c r="AC214" s="28"/>
      <c r="AD214" s="28"/>
      <c r="AE214" s="28"/>
    </row>
    <row r="215" spans="1:31" x14ac:dyDescent="0.25">
      <c r="B215" s="18">
        <v>2022</v>
      </c>
      <c r="C215" s="18">
        <v>220269</v>
      </c>
      <c r="D215" s="20" t="s">
        <v>484</v>
      </c>
      <c r="E215" s="19">
        <v>1019090995</v>
      </c>
      <c r="F215" s="20" t="s">
        <v>485</v>
      </c>
      <c r="G215" s="19">
        <v>1</v>
      </c>
      <c r="H215" s="20" t="s">
        <v>372</v>
      </c>
      <c r="I215" s="19">
        <v>80001466</v>
      </c>
      <c r="J215" s="19" t="s">
        <v>35</v>
      </c>
      <c r="K215" s="19" t="s">
        <v>35</v>
      </c>
      <c r="L215" s="22">
        <v>44804</v>
      </c>
      <c r="M215" s="29">
        <v>44582</v>
      </c>
      <c r="N215" s="22">
        <v>44586</v>
      </c>
      <c r="O215" s="22">
        <v>44926</v>
      </c>
      <c r="P215" s="23">
        <v>37455500</v>
      </c>
      <c r="Q215" s="24">
        <f t="shared" si="15"/>
        <v>222</v>
      </c>
      <c r="R215" s="25">
        <f t="shared" si="16"/>
        <v>340</v>
      </c>
      <c r="S215" s="26">
        <f t="shared" si="17"/>
        <v>0.65294117647058825</v>
      </c>
      <c r="T215" s="23">
        <v>10422400</v>
      </c>
      <c r="U215" s="23">
        <f t="shared" si="18"/>
        <v>27033100</v>
      </c>
      <c r="V215" s="19">
        <v>0</v>
      </c>
      <c r="W215" s="23">
        <v>0</v>
      </c>
      <c r="X215" s="23">
        <f t="shared" si="19"/>
        <v>37455500</v>
      </c>
      <c r="Y215" s="19">
        <v>0</v>
      </c>
      <c r="Z215" s="27" t="s">
        <v>141</v>
      </c>
      <c r="AA215" s="20" t="s">
        <v>142</v>
      </c>
      <c r="AC215" s="28"/>
      <c r="AD215" s="28"/>
      <c r="AE215" s="28"/>
    </row>
    <row r="216" spans="1:31" x14ac:dyDescent="0.25">
      <c r="B216" s="18">
        <v>2022</v>
      </c>
      <c r="C216" s="18">
        <v>220270</v>
      </c>
      <c r="D216" s="20" t="s">
        <v>259</v>
      </c>
      <c r="E216" s="19">
        <v>36066378</v>
      </c>
      <c r="F216" s="20" t="s">
        <v>486</v>
      </c>
      <c r="G216" s="19">
        <v>1</v>
      </c>
      <c r="H216" s="20" t="s">
        <v>352</v>
      </c>
      <c r="I216" s="19">
        <v>45504088</v>
      </c>
      <c r="J216" s="19" t="s">
        <v>35</v>
      </c>
      <c r="K216" s="19" t="s">
        <v>35</v>
      </c>
      <c r="L216" s="22">
        <v>44804</v>
      </c>
      <c r="M216" s="29">
        <v>44582</v>
      </c>
      <c r="N216" s="22">
        <v>44586</v>
      </c>
      <c r="O216" s="22">
        <v>44798</v>
      </c>
      <c r="P216" s="23">
        <v>38227000</v>
      </c>
      <c r="Q216" s="24">
        <f t="shared" si="15"/>
        <v>222</v>
      </c>
      <c r="R216" s="25">
        <f t="shared" si="16"/>
        <v>212</v>
      </c>
      <c r="S216" s="26">
        <f t="shared" si="17"/>
        <v>1</v>
      </c>
      <c r="T216" s="23">
        <v>17475200</v>
      </c>
      <c r="U216" s="23">
        <f t="shared" si="18"/>
        <v>20751800</v>
      </c>
      <c r="V216" s="19">
        <v>0</v>
      </c>
      <c r="W216" s="23">
        <v>0</v>
      </c>
      <c r="X216" s="23">
        <f t="shared" si="19"/>
        <v>38227000</v>
      </c>
      <c r="Y216" s="19">
        <v>0</v>
      </c>
      <c r="Z216" s="27" t="s">
        <v>45</v>
      </c>
      <c r="AA216" s="20" t="s">
        <v>146</v>
      </c>
      <c r="AC216" s="28"/>
      <c r="AD216" s="28"/>
      <c r="AE216" s="28"/>
    </row>
    <row r="217" spans="1:31" x14ac:dyDescent="0.25">
      <c r="B217" s="18">
        <v>2022</v>
      </c>
      <c r="C217" s="18">
        <v>220272</v>
      </c>
      <c r="D217" s="20" t="s">
        <v>487</v>
      </c>
      <c r="E217" s="19">
        <v>1049643727</v>
      </c>
      <c r="F217" s="20" t="s">
        <v>488</v>
      </c>
      <c r="G217" s="19">
        <v>1</v>
      </c>
      <c r="H217" s="20" t="s">
        <v>372</v>
      </c>
      <c r="I217" s="19">
        <v>80001466</v>
      </c>
      <c r="J217" s="19" t="s">
        <v>35</v>
      </c>
      <c r="K217" s="19" t="s">
        <v>35</v>
      </c>
      <c r="L217" s="22">
        <v>44804</v>
      </c>
      <c r="M217" s="29">
        <v>44582</v>
      </c>
      <c r="N217" s="22">
        <v>44588</v>
      </c>
      <c r="O217" s="22">
        <v>44926</v>
      </c>
      <c r="P217" s="23">
        <v>26749000</v>
      </c>
      <c r="Q217" s="24">
        <f t="shared" si="15"/>
        <v>222</v>
      </c>
      <c r="R217" s="25">
        <f t="shared" si="16"/>
        <v>338</v>
      </c>
      <c r="S217" s="26">
        <f t="shared" si="17"/>
        <v>0.65680473372781067</v>
      </c>
      <c r="T217" s="23">
        <v>7288133</v>
      </c>
      <c r="U217" s="23">
        <f t="shared" si="18"/>
        <v>19460867</v>
      </c>
      <c r="V217" s="19">
        <v>0</v>
      </c>
      <c r="W217" s="23">
        <v>0</v>
      </c>
      <c r="X217" s="23">
        <f t="shared" si="19"/>
        <v>26749000</v>
      </c>
      <c r="Y217" s="19">
        <v>0</v>
      </c>
      <c r="Z217" s="27" t="s">
        <v>141</v>
      </c>
      <c r="AA217" s="20" t="s">
        <v>142</v>
      </c>
      <c r="AC217" s="28"/>
      <c r="AD217" s="28"/>
      <c r="AE217" s="28"/>
    </row>
    <row r="218" spans="1:31" x14ac:dyDescent="0.25">
      <c r="B218" s="18">
        <v>2022</v>
      </c>
      <c r="C218" s="18">
        <v>220273</v>
      </c>
      <c r="D218" s="20" t="s">
        <v>259</v>
      </c>
      <c r="E218" s="19">
        <v>52622600</v>
      </c>
      <c r="F218" s="20" t="s">
        <v>489</v>
      </c>
      <c r="G218" s="19">
        <v>1</v>
      </c>
      <c r="H218" s="20" t="s">
        <v>352</v>
      </c>
      <c r="I218" s="19">
        <v>45504088</v>
      </c>
      <c r="J218" s="19" t="s">
        <v>35</v>
      </c>
      <c r="K218" s="19" t="s">
        <v>35</v>
      </c>
      <c r="L218" s="22">
        <v>44804</v>
      </c>
      <c r="M218" s="29">
        <v>44582</v>
      </c>
      <c r="N218" s="22">
        <v>44586</v>
      </c>
      <c r="O218" s="22">
        <v>44798</v>
      </c>
      <c r="P218" s="23">
        <v>38227000</v>
      </c>
      <c r="Q218" s="24">
        <f t="shared" si="15"/>
        <v>222</v>
      </c>
      <c r="R218" s="25">
        <f t="shared" si="16"/>
        <v>212</v>
      </c>
      <c r="S218" s="26">
        <f t="shared" si="17"/>
        <v>1</v>
      </c>
      <c r="T218" s="23">
        <v>17475200</v>
      </c>
      <c r="U218" s="23">
        <f t="shared" si="18"/>
        <v>20751800</v>
      </c>
      <c r="V218" s="19">
        <v>0</v>
      </c>
      <c r="W218" s="23">
        <v>0</v>
      </c>
      <c r="X218" s="23">
        <f t="shared" si="19"/>
        <v>38227000</v>
      </c>
      <c r="Y218" s="19">
        <v>0</v>
      </c>
      <c r="Z218" s="27" t="s">
        <v>45</v>
      </c>
      <c r="AA218" s="20" t="s">
        <v>146</v>
      </c>
      <c r="AC218" s="28"/>
      <c r="AD218" s="28"/>
      <c r="AE218" s="28"/>
    </row>
    <row r="219" spans="1:31" x14ac:dyDescent="0.25">
      <c r="B219" s="18">
        <v>2022</v>
      </c>
      <c r="C219" s="18">
        <v>220274</v>
      </c>
      <c r="D219" s="20" t="s">
        <v>490</v>
      </c>
      <c r="E219" s="19">
        <v>52384090</v>
      </c>
      <c r="F219" s="20" t="s">
        <v>491</v>
      </c>
      <c r="G219" s="19">
        <v>1</v>
      </c>
      <c r="H219" s="20" t="s">
        <v>372</v>
      </c>
      <c r="I219" s="19">
        <v>80001466</v>
      </c>
      <c r="J219" s="19" t="s">
        <v>35</v>
      </c>
      <c r="K219" s="19" t="s">
        <v>35</v>
      </c>
      <c r="L219" s="22">
        <v>44804</v>
      </c>
      <c r="M219" s="29">
        <v>44582</v>
      </c>
      <c r="N219" s="22">
        <v>44587</v>
      </c>
      <c r="O219" s="22">
        <v>44926</v>
      </c>
      <c r="P219" s="23">
        <v>26749000</v>
      </c>
      <c r="Q219" s="24">
        <f t="shared" si="15"/>
        <v>222</v>
      </c>
      <c r="R219" s="25">
        <f t="shared" si="16"/>
        <v>339</v>
      </c>
      <c r="S219" s="26">
        <f t="shared" si="17"/>
        <v>0.65486725663716816</v>
      </c>
      <c r="T219" s="23">
        <v>7365666</v>
      </c>
      <c r="U219" s="23">
        <f t="shared" si="18"/>
        <v>19383334</v>
      </c>
      <c r="V219" s="19">
        <v>0</v>
      </c>
      <c r="W219" s="23">
        <v>0</v>
      </c>
      <c r="X219" s="23">
        <f t="shared" si="19"/>
        <v>26749000</v>
      </c>
      <c r="Y219" s="19">
        <v>0</v>
      </c>
      <c r="Z219" s="27" t="s">
        <v>141</v>
      </c>
      <c r="AA219" s="20" t="s">
        <v>142</v>
      </c>
      <c r="AC219" s="28"/>
      <c r="AD219" s="28"/>
      <c r="AE219" s="28"/>
    </row>
    <row r="220" spans="1:31" x14ac:dyDescent="0.25">
      <c r="B220" s="18">
        <v>2022</v>
      </c>
      <c r="C220" s="18">
        <v>220275</v>
      </c>
      <c r="D220" s="20" t="s">
        <v>492</v>
      </c>
      <c r="E220" s="19">
        <v>1019088527</v>
      </c>
      <c r="F220" s="20" t="s">
        <v>493</v>
      </c>
      <c r="G220" s="19">
        <v>1</v>
      </c>
      <c r="H220" s="20" t="s">
        <v>372</v>
      </c>
      <c r="I220" s="19">
        <v>80001466</v>
      </c>
      <c r="J220" s="19" t="s">
        <v>35</v>
      </c>
      <c r="K220" s="19" t="s">
        <v>35</v>
      </c>
      <c r="L220" s="22">
        <v>44804</v>
      </c>
      <c r="M220" s="29">
        <v>44582</v>
      </c>
      <c r="N220" s="22">
        <v>44588</v>
      </c>
      <c r="O220" s="22">
        <v>44926</v>
      </c>
      <c r="P220" s="23">
        <v>26749000</v>
      </c>
      <c r="Q220" s="24">
        <f t="shared" si="15"/>
        <v>222</v>
      </c>
      <c r="R220" s="25">
        <f t="shared" si="16"/>
        <v>338</v>
      </c>
      <c r="S220" s="26">
        <f t="shared" si="17"/>
        <v>0.65680473372781067</v>
      </c>
      <c r="T220" s="23">
        <v>7288333</v>
      </c>
      <c r="U220" s="23">
        <f t="shared" si="18"/>
        <v>19460667</v>
      </c>
      <c r="V220" s="19">
        <v>0</v>
      </c>
      <c r="W220" s="23">
        <v>0</v>
      </c>
      <c r="X220" s="23">
        <f t="shared" si="19"/>
        <v>26749000</v>
      </c>
      <c r="Y220" s="19">
        <v>0</v>
      </c>
      <c r="Z220" s="27" t="s">
        <v>141</v>
      </c>
      <c r="AA220" s="20" t="s">
        <v>142</v>
      </c>
      <c r="AC220" s="28"/>
      <c r="AD220" s="28"/>
      <c r="AE220" s="28"/>
    </row>
    <row r="221" spans="1:31" x14ac:dyDescent="0.25">
      <c r="B221" s="18">
        <v>2022</v>
      </c>
      <c r="C221" s="18">
        <v>220276</v>
      </c>
      <c r="D221" s="20" t="s">
        <v>303</v>
      </c>
      <c r="E221" s="19">
        <v>80097956</v>
      </c>
      <c r="F221" s="20" t="s">
        <v>494</v>
      </c>
      <c r="G221" s="19">
        <v>1</v>
      </c>
      <c r="H221" s="20" t="s">
        <v>414</v>
      </c>
      <c r="I221" s="19">
        <v>80443395</v>
      </c>
      <c r="J221" s="19" t="s">
        <v>35</v>
      </c>
      <c r="K221" s="19" t="s">
        <v>35</v>
      </c>
      <c r="L221" s="22">
        <v>44804</v>
      </c>
      <c r="M221" s="29">
        <v>44585</v>
      </c>
      <c r="N221" s="22">
        <v>44588</v>
      </c>
      <c r="O221" s="22">
        <v>44922</v>
      </c>
      <c r="P221" s="23">
        <v>50039000</v>
      </c>
      <c r="Q221" s="24">
        <f t="shared" si="15"/>
        <v>219</v>
      </c>
      <c r="R221" s="25">
        <f t="shared" si="16"/>
        <v>334</v>
      </c>
      <c r="S221" s="26">
        <f t="shared" si="17"/>
        <v>0.65568862275449102</v>
      </c>
      <c r="T221" s="23">
        <v>18802533</v>
      </c>
      <c r="U221" s="23">
        <f t="shared" si="18"/>
        <v>31236467</v>
      </c>
      <c r="V221" s="19">
        <v>0</v>
      </c>
      <c r="W221" s="23">
        <v>0</v>
      </c>
      <c r="X221" s="23">
        <f t="shared" si="19"/>
        <v>50039000</v>
      </c>
      <c r="Y221" s="19">
        <v>0</v>
      </c>
      <c r="Z221" s="27" t="s">
        <v>79</v>
      </c>
      <c r="AA221" s="20" t="s">
        <v>306</v>
      </c>
      <c r="AC221" s="31"/>
      <c r="AD221" s="31"/>
      <c r="AE221" s="31"/>
    </row>
    <row r="222" spans="1:31" x14ac:dyDescent="0.25">
      <c r="B222" s="18">
        <v>2022</v>
      </c>
      <c r="C222" s="18">
        <v>220277</v>
      </c>
      <c r="D222" s="20" t="s">
        <v>495</v>
      </c>
      <c r="E222" s="19">
        <v>1032444254</v>
      </c>
      <c r="F222" s="20" t="s">
        <v>496</v>
      </c>
      <c r="G222" s="19">
        <v>1</v>
      </c>
      <c r="H222" s="20" t="s">
        <v>497</v>
      </c>
      <c r="I222" s="19">
        <v>93346224</v>
      </c>
      <c r="J222" s="19" t="s">
        <v>35</v>
      </c>
      <c r="K222" s="19" t="s">
        <v>35</v>
      </c>
      <c r="L222" s="22">
        <v>44804</v>
      </c>
      <c r="M222" s="29">
        <v>44585</v>
      </c>
      <c r="N222" s="22">
        <v>44587</v>
      </c>
      <c r="O222" s="22">
        <v>44921</v>
      </c>
      <c r="P222" s="23">
        <v>35827000</v>
      </c>
      <c r="Q222" s="24">
        <f t="shared" si="15"/>
        <v>219</v>
      </c>
      <c r="R222" s="25">
        <f t="shared" si="16"/>
        <v>334</v>
      </c>
      <c r="S222" s="26">
        <f t="shared" si="17"/>
        <v>0.65568862275449102</v>
      </c>
      <c r="T222" s="23">
        <v>10313833</v>
      </c>
      <c r="U222" s="23">
        <f t="shared" si="18"/>
        <v>25513167</v>
      </c>
      <c r="V222" s="19">
        <v>0</v>
      </c>
      <c r="W222" s="23">
        <v>0</v>
      </c>
      <c r="X222" s="23">
        <f t="shared" si="19"/>
        <v>35827000</v>
      </c>
      <c r="Y222" s="19">
        <v>0</v>
      </c>
      <c r="Z222" s="27" t="s">
        <v>199</v>
      </c>
      <c r="AA222" s="20" t="s">
        <v>204</v>
      </c>
      <c r="AC222" s="31"/>
      <c r="AD222" s="31"/>
      <c r="AE222" s="31"/>
    </row>
    <row r="223" spans="1:31" x14ac:dyDescent="0.25">
      <c r="B223" s="18">
        <v>2022</v>
      </c>
      <c r="C223" s="18">
        <v>220278</v>
      </c>
      <c r="D223" s="20" t="s">
        <v>286</v>
      </c>
      <c r="E223" s="19">
        <v>1118545389</v>
      </c>
      <c r="F223" s="20" t="s">
        <v>498</v>
      </c>
      <c r="G223" s="19">
        <v>1</v>
      </c>
      <c r="H223" s="20" t="s">
        <v>499</v>
      </c>
      <c r="I223" s="19">
        <v>52057895</v>
      </c>
      <c r="J223" s="19" t="s">
        <v>35</v>
      </c>
      <c r="K223" s="19" t="s">
        <v>35</v>
      </c>
      <c r="L223" s="22">
        <v>44804</v>
      </c>
      <c r="M223" s="22">
        <v>44585</v>
      </c>
      <c r="N223" s="22">
        <v>44593</v>
      </c>
      <c r="O223" s="22">
        <v>44888</v>
      </c>
      <c r="P223" s="23">
        <f>LOOKUP($C223,[1]Datos_modificaciones!$C$8:$C$59,[1]Datos_modificaciones!$R$8:$R$59)</f>
        <v>46871500</v>
      </c>
      <c r="Q223" s="24">
        <f t="shared" si="15"/>
        <v>219</v>
      </c>
      <c r="R223" s="25">
        <f t="shared" si="16"/>
        <v>295</v>
      </c>
      <c r="S223" s="26">
        <f t="shared" si="17"/>
        <v>0.74237288135593216</v>
      </c>
      <c r="T223" s="23">
        <v>43266000</v>
      </c>
      <c r="U223" s="23">
        <f t="shared" si="18"/>
        <v>3605500</v>
      </c>
      <c r="V223" s="19">
        <v>0</v>
      </c>
      <c r="W223" s="23">
        <v>0</v>
      </c>
      <c r="X223" s="23">
        <f t="shared" si="19"/>
        <v>46871500</v>
      </c>
      <c r="Y223" s="19">
        <v>100</v>
      </c>
      <c r="Z223" s="27" t="s">
        <v>289</v>
      </c>
      <c r="AA223" s="20" t="s">
        <v>290</v>
      </c>
      <c r="AC223" s="31"/>
      <c r="AD223" s="31"/>
      <c r="AE223" s="31"/>
    </row>
    <row r="224" spans="1:31" x14ac:dyDescent="0.25">
      <c r="B224" s="18">
        <v>2022</v>
      </c>
      <c r="C224" s="18">
        <v>220279</v>
      </c>
      <c r="D224" s="20" t="s">
        <v>291</v>
      </c>
      <c r="E224" s="19">
        <v>1032425604</v>
      </c>
      <c r="F224" s="20" t="s">
        <v>500</v>
      </c>
      <c r="G224" s="19">
        <v>1</v>
      </c>
      <c r="H224" s="20" t="s">
        <v>424</v>
      </c>
      <c r="I224" s="19">
        <v>52427296</v>
      </c>
      <c r="J224" s="19" t="s">
        <v>35</v>
      </c>
      <c r="K224" s="19" t="s">
        <v>35</v>
      </c>
      <c r="L224" s="22">
        <v>44804</v>
      </c>
      <c r="M224" s="29">
        <v>44586</v>
      </c>
      <c r="N224" s="22">
        <v>44589</v>
      </c>
      <c r="O224" s="22">
        <v>44923</v>
      </c>
      <c r="P224" s="23">
        <v>86768000</v>
      </c>
      <c r="Q224" s="24">
        <f t="shared" si="15"/>
        <v>218</v>
      </c>
      <c r="R224" s="25">
        <f t="shared" si="16"/>
        <v>334</v>
      </c>
      <c r="S224" s="26">
        <f t="shared" si="17"/>
        <v>0.65269461077844315</v>
      </c>
      <c r="T224" s="23">
        <v>32340800</v>
      </c>
      <c r="U224" s="23">
        <f t="shared" si="18"/>
        <v>54427200</v>
      </c>
      <c r="V224" s="19">
        <v>0</v>
      </c>
      <c r="W224" s="23">
        <v>0</v>
      </c>
      <c r="X224" s="23">
        <f t="shared" si="19"/>
        <v>86768000</v>
      </c>
      <c r="Y224" s="19">
        <v>0</v>
      </c>
      <c r="Z224" s="27" t="s">
        <v>45</v>
      </c>
      <c r="AA224" s="20" t="s">
        <v>46</v>
      </c>
      <c r="AC224" s="31"/>
      <c r="AD224" s="31"/>
      <c r="AE224" s="31"/>
    </row>
    <row r="225" spans="1:31" x14ac:dyDescent="0.25">
      <c r="B225" s="18">
        <v>2022</v>
      </c>
      <c r="C225" s="18">
        <v>220281</v>
      </c>
      <c r="D225" s="20" t="s">
        <v>501</v>
      </c>
      <c r="E225" s="19">
        <v>1026578221</v>
      </c>
      <c r="F225" s="20" t="s">
        <v>502</v>
      </c>
      <c r="G225" s="19">
        <v>1</v>
      </c>
      <c r="H225" s="20" t="s">
        <v>372</v>
      </c>
      <c r="I225" s="19">
        <v>80001466</v>
      </c>
      <c r="J225" s="19" t="s">
        <v>35</v>
      </c>
      <c r="K225" s="19" t="s">
        <v>35</v>
      </c>
      <c r="L225" s="22">
        <v>44804</v>
      </c>
      <c r="M225" s="29">
        <v>44586</v>
      </c>
      <c r="N225" s="22">
        <v>44589</v>
      </c>
      <c r="O225" s="22">
        <v>44926</v>
      </c>
      <c r="P225" s="23">
        <v>53498000</v>
      </c>
      <c r="Q225" s="24">
        <f t="shared" si="15"/>
        <v>218</v>
      </c>
      <c r="R225" s="25">
        <f t="shared" si="16"/>
        <v>337</v>
      </c>
      <c r="S225" s="26">
        <f t="shared" si="17"/>
        <v>0.64688427299703266</v>
      </c>
      <c r="T225" s="23">
        <v>14421200</v>
      </c>
      <c r="U225" s="23">
        <f t="shared" si="18"/>
        <v>39076800</v>
      </c>
      <c r="V225" s="19">
        <v>0</v>
      </c>
      <c r="W225" s="23">
        <v>0</v>
      </c>
      <c r="X225" s="23">
        <f t="shared" si="19"/>
        <v>53498000</v>
      </c>
      <c r="Y225" s="19">
        <v>0</v>
      </c>
      <c r="Z225" s="27" t="s">
        <v>141</v>
      </c>
      <c r="AA225" s="20" t="s">
        <v>142</v>
      </c>
      <c r="AC225" s="31"/>
      <c r="AD225" s="31"/>
      <c r="AE225" s="31"/>
    </row>
    <row r="226" spans="1:31" x14ac:dyDescent="0.25">
      <c r="B226" s="18">
        <v>2022</v>
      </c>
      <c r="C226" s="18">
        <v>220282</v>
      </c>
      <c r="D226" s="20" t="s">
        <v>259</v>
      </c>
      <c r="E226" s="19">
        <v>33223348</v>
      </c>
      <c r="F226" s="20" t="s">
        <v>503</v>
      </c>
      <c r="G226" s="19">
        <v>1</v>
      </c>
      <c r="H226" s="20" t="s">
        <v>352</v>
      </c>
      <c r="I226" s="19">
        <v>45504088</v>
      </c>
      <c r="J226" s="19" t="s">
        <v>35</v>
      </c>
      <c r="K226" s="19" t="s">
        <v>35</v>
      </c>
      <c r="L226" s="22">
        <v>44804</v>
      </c>
      <c r="M226" s="29">
        <v>44586</v>
      </c>
      <c r="N226" s="22">
        <v>44588</v>
      </c>
      <c r="O226" s="22">
        <v>44800</v>
      </c>
      <c r="P226" s="23">
        <v>38227000</v>
      </c>
      <c r="Q226" s="24">
        <f t="shared" si="15"/>
        <v>218</v>
      </c>
      <c r="R226" s="25">
        <f t="shared" si="16"/>
        <v>212</v>
      </c>
      <c r="S226" s="26">
        <f t="shared" si="17"/>
        <v>1</v>
      </c>
      <c r="T226" s="23">
        <v>17111133</v>
      </c>
      <c r="U226" s="23">
        <f t="shared" si="18"/>
        <v>21115867</v>
      </c>
      <c r="V226" s="19">
        <v>0</v>
      </c>
      <c r="W226" s="23">
        <v>0</v>
      </c>
      <c r="X226" s="23">
        <f t="shared" si="19"/>
        <v>38227000</v>
      </c>
      <c r="Y226" s="19">
        <v>0</v>
      </c>
      <c r="Z226" s="27" t="s">
        <v>45</v>
      </c>
      <c r="AA226" s="20" t="s">
        <v>146</v>
      </c>
      <c r="AC226" s="31"/>
      <c r="AD226" s="31"/>
      <c r="AE226" s="31"/>
    </row>
    <row r="227" spans="1:31" x14ac:dyDescent="0.25">
      <c r="B227" s="18">
        <v>2022</v>
      </c>
      <c r="C227" s="18">
        <v>220283</v>
      </c>
      <c r="D227" s="20" t="s">
        <v>286</v>
      </c>
      <c r="E227" s="19">
        <v>1031150439</v>
      </c>
      <c r="F227" s="20" t="s">
        <v>504</v>
      </c>
      <c r="G227" s="19">
        <v>1</v>
      </c>
      <c r="H227" s="20" t="s">
        <v>499</v>
      </c>
      <c r="I227" s="19">
        <v>52057895</v>
      </c>
      <c r="J227" s="19" t="s">
        <v>35</v>
      </c>
      <c r="K227" s="19" t="s">
        <v>35</v>
      </c>
      <c r="L227" s="22">
        <v>44804</v>
      </c>
      <c r="M227" s="22">
        <v>44586</v>
      </c>
      <c r="N227" s="22">
        <v>44593</v>
      </c>
      <c r="O227" s="22">
        <v>44887</v>
      </c>
      <c r="P227" s="23">
        <f>LOOKUP($C227,[1]Datos_modificaciones!$C$8:$C$59,[1]Datos_modificaciones!$R$8:$R$59)</f>
        <v>30238000</v>
      </c>
      <c r="Q227" s="24">
        <f t="shared" si="15"/>
        <v>218</v>
      </c>
      <c r="R227" s="25">
        <f t="shared" si="16"/>
        <v>294</v>
      </c>
      <c r="S227" s="26">
        <f t="shared" si="17"/>
        <v>0.74149659863945583</v>
      </c>
      <c r="T227" s="23">
        <v>27912000</v>
      </c>
      <c r="U227" s="23">
        <f t="shared" si="18"/>
        <v>2326000</v>
      </c>
      <c r="V227" s="19">
        <v>0</v>
      </c>
      <c r="W227" s="23">
        <v>0</v>
      </c>
      <c r="X227" s="23">
        <f t="shared" si="19"/>
        <v>30238000</v>
      </c>
      <c r="Y227" s="19">
        <v>99</v>
      </c>
      <c r="Z227" s="27" t="s">
        <v>289</v>
      </c>
      <c r="AA227" s="20" t="s">
        <v>290</v>
      </c>
      <c r="AC227" s="31"/>
      <c r="AD227" s="31"/>
      <c r="AE227" s="31"/>
    </row>
    <row r="228" spans="1:31" x14ac:dyDescent="0.25">
      <c r="B228" s="18">
        <v>2022</v>
      </c>
      <c r="C228" s="18">
        <v>220284</v>
      </c>
      <c r="D228" s="20" t="s">
        <v>505</v>
      </c>
      <c r="E228" s="19">
        <v>85270105</v>
      </c>
      <c r="F228" s="20" t="s">
        <v>506</v>
      </c>
      <c r="G228" s="19">
        <v>1</v>
      </c>
      <c r="H228" s="20" t="s">
        <v>507</v>
      </c>
      <c r="I228" s="19">
        <v>24580577</v>
      </c>
      <c r="J228" s="19" t="s">
        <v>35</v>
      </c>
      <c r="K228" s="19" t="s">
        <v>35</v>
      </c>
      <c r="L228" s="22">
        <v>44804</v>
      </c>
      <c r="M228" s="29">
        <v>44586</v>
      </c>
      <c r="N228" s="22">
        <v>44589</v>
      </c>
      <c r="O228" s="22">
        <v>44923</v>
      </c>
      <c r="P228" s="23">
        <v>61402000</v>
      </c>
      <c r="Q228" s="24">
        <f t="shared" si="15"/>
        <v>218</v>
      </c>
      <c r="R228" s="25">
        <f t="shared" si="16"/>
        <v>334</v>
      </c>
      <c r="S228" s="26">
        <f t="shared" si="17"/>
        <v>0.65269461077844315</v>
      </c>
      <c r="T228" s="23">
        <v>22886200</v>
      </c>
      <c r="U228" s="23">
        <f t="shared" si="18"/>
        <v>38515800</v>
      </c>
      <c r="V228" s="19">
        <v>0</v>
      </c>
      <c r="W228" s="23">
        <v>0</v>
      </c>
      <c r="X228" s="23">
        <f t="shared" si="19"/>
        <v>61402000</v>
      </c>
      <c r="Y228" s="19">
        <v>0</v>
      </c>
      <c r="Z228" s="27" t="s">
        <v>187</v>
      </c>
      <c r="AA228" s="20" t="s">
        <v>508</v>
      </c>
      <c r="AC228" s="31"/>
      <c r="AD228" s="31"/>
      <c r="AE228" s="31"/>
    </row>
    <row r="229" spans="1:31" x14ac:dyDescent="0.25">
      <c r="A229" t="s">
        <v>38</v>
      </c>
      <c r="B229" s="18">
        <v>2022</v>
      </c>
      <c r="C229" s="19">
        <v>220286</v>
      </c>
      <c r="D229" s="20" t="s">
        <v>509</v>
      </c>
      <c r="E229" s="19">
        <v>80179285</v>
      </c>
      <c r="F229" s="20" t="s">
        <v>510</v>
      </c>
      <c r="G229" s="19">
        <v>1</v>
      </c>
      <c r="H229" s="20" t="s">
        <v>223</v>
      </c>
      <c r="I229" s="19">
        <v>51780474</v>
      </c>
      <c r="J229" s="19" t="s">
        <v>35</v>
      </c>
      <c r="K229" s="19" t="s">
        <v>35</v>
      </c>
      <c r="L229" s="22">
        <v>44804</v>
      </c>
      <c r="M229" s="29">
        <v>44586</v>
      </c>
      <c r="N229" s="29">
        <v>44588</v>
      </c>
      <c r="O229" s="29">
        <v>44769</v>
      </c>
      <c r="P229" s="23">
        <v>55824000</v>
      </c>
      <c r="Q229" s="24">
        <f t="shared" si="15"/>
        <v>218</v>
      </c>
      <c r="R229" s="25">
        <f t="shared" si="16"/>
        <v>181</v>
      </c>
      <c r="S229" s="26">
        <f t="shared" si="17"/>
        <v>1</v>
      </c>
      <c r="T229" s="23">
        <v>55824000</v>
      </c>
      <c r="U229" s="23">
        <f t="shared" si="18"/>
        <v>0</v>
      </c>
      <c r="V229" s="19">
        <v>0</v>
      </c>
      <c r="W229" s="23">
        <v>0</v>
      </c>
      <c r="X229" s="23">
        <f t="shared" si="19"/>
        <v>55824000</v>
      </c>
      <c r="Y229" s="19">
        <v>0</v>
      </c>
      <c r="Z229" s="27" t="s">
        <v>79</v>
      </c>
      <c r="AA229" s="20" t="s">
        <v>80</v>
      </c>
      <c r="AC229" s="31"/>
      <c r="AD229" s="31"/>
      <c r="AE229" s="31"/>
    </row>
    <row r="230" spans="1:31" x14ac:dyDescent="0.25">
      <c r="B230" s="18">
        <v>2022</v>
      </c>
      <c r="C230" s="18">
        <v>220287</v>
      </c>
      <c r="D230" s="20" t="s">
        <v>511</v>
      </c>
      <c r="E230" s="19">
        <v>79558256</v>
      </c>
      <c r="F230" s="20" t="s">
        <v>512</v>
      </c>
      <c r="G230" s="19">
        <v>1</v>
      </c>
      <c r="H230" s="20" t="s">
        <v>449</v>
      </c>
      <c r="I230" s="19">
        <v>79979936</v>
      </c>
      <c r="J230" s="19" t="s">
        <v>35</v>
      </c>
      <c r="K230" s="19" t="s">
        <v>35</v>
      </c>
      <c r="L230" s="22">
        <v>44804</v>
      </c>
      <c r="M230" s="29">
        <v>44587</v>
      </c>
      <c r="N230" s="22">
        <v>44588</v>
      </c>
      <c r="O230" s="22">
        <v>44922</v>
      </c>
      <c r="P230" s="23">
        <v>92983000</v>
      </c>
      <c r="Q230" s="24">
        <f t="shared" si="15"/>
        <v>217</v>
      </c>
      <c r="R230" s="25">
        <f t="shared" si="16"/>
        <v>334</v>
      </c>
      <c r="S230" s="26">
        <f t="shared" si="17"/>
        <v>0.64970059880239517</v>
      </c>
      <c r="T230" s="23">
        <v>34939067</v>
      </c>
      <c r="U230" s="23">
        <f t="shared" si="18"/>
        <v>58043933</v>
      </c>
      <c r="V230" s="19">
        <v>0</v>
      </c>
      <c r="W230" s="23">
        <v>0</v>
      </c>
      <c r="X230" s="23">
        <f t="shared" si="19"/>
        <v>92983000</v>
      </c>
      <c r="Y230" s="19">
        <v>0</v>
      </c>
      <c r="Z230" s="27" t="s">
        <v>160</v>
      </c>
      <c r="AA230" s="20" t="s">
        <v>161</v>
      </c>
      <c r="AC230" s="31"/>
      <c r="AD230" s="31"/>
      <c r="AE230" s="31"/>
    </row>
    <row r="231" spans="1:31" x14ac:dyDescent="0.25">
      <c r="B231" s="18">
        <v>2022</v>
      </c>
      <c r="C231" s="18">
        <v>220289</v>
      </c>
      <c r="D231" s="20" t="s">
        <v>513</v>
      </c>
      <c r="E231" s="19">
        <v>900404206</v>
      </c>
      <c r="F231" s="20" t="s">
        <v>514</v>
      </c>
      <c r="G231" s="19">
        <v>1</v>
      </c>
      <c r="H231" s="20" t="s">
        <v>515</v>
      </c>
      <c r="I231" s="19">
        <v>80165211</v>
      </c>
      <c r="J231" s="19" t="s">
        <v>35</v>
      </c>
      <c r="K231" s="19" t="s">
        <v>35</v>
      </c>
      <c r="L231" s="22">
        <v>44804</v>
      </c>
      <c r="M231" s="29">
        <v>44589</v>
      </c>
      <c r="N231" s="22">
        <v>44594</v>
      </c>
      <c r="O231" s="22">
        <v>44897</v>
      </c>
      <c r="P231" s="23">
        <v>49901460</v>
      </c>
      <c r="Q231" s="24">
        <f t="shared" si="15"/>
        <v>215</v>
      </c>
      <c r="R231" s="25">
        <f t="shared" si="16"/>
        <v>303</v>
      </c>
      <c r="S231" s="26">
        <f t="shared" si="17"/>
        <v>0.70957095709570961</v>
      </c>
      <c r="T231" s="23">
        <v>14792219</v>
      </c>
      <c r="U231" s="23">
        <f t="shared" si="18"/>
        <v>35109241</v>
      </c>
      <c r="V231" s="19">
        <v>0</v>
      </c>
      <c r="W231" s="23">
        <v>0</v>
      </c>
      <c r="X231" s="23">
        <f t="shared" si="19"/>
        <v>49901460</v>
      </c>
      <c r="Y231" s="19">
        <v>0</v>
      </c>
      <c r="Z231" s="27" t="s">
        <v>36</v>
      </c>
      <c r="AA231" s="20" t="s">
        <v>75</v>
      </c>
      <c r="AC231" s="31"/>
      <c r="AD231" s="31"/>
      <c r="AE231" s="31"/>
    </row>
    <row r="232" spans="1:31" x14ac:dyDescent="0.25">
      <c r="B232" s="18">
        <v>2022</v>
      </c>
      <c r="C232" s="18">
        <v>220290</v>
      </c>
      <c r="D232" s="20" t="s">
        <v>516</v>
      </c>
      <c r="E232" s="19">
        <v>80133008</v>
      </c>
      <c r="F232" s="20" t="s">
        <v>517</v>
      </c>
      <c r="G232" s="19">
        <v>1</v>
      </c>
      <c r="H232" s="20" t="s">
        <v>518</v>
      </c>
      <c r="I232" s="19">
        <v>1032359065</v>
      </c>
      <c r="J232" s="19" t="s">
        <v>35</v>
      </c>
      <c r="K232" s="19" t="s">
        <v>35</v>
      </c>
      <c r="L232" s="22">
        <v>44804</v>
      </c>
      <c r="M232" s="29">
        <v>44587</v>
      </c>
      <c r="N232" s="22">
        <v>44588</v>
      </c>
      <c r="O232" s="22">
        <v>44922</v>
      </c>
      <c r="P232" s="23">
        <v>88550000</v>
      </c>
      <c r="Q232" s="24">
        <f t="shared" si="15"/>
        <v>217</v>
      </c>
      <c r="R232" s="25">
        <f t="shared" si="16"/>
        <v>334</v>
      </c>
      <c r="S232" s="26">
        <f t="shared" si="17"/>
        <v>0.64970059880239517</v>
      </c>
      <c r="T232" s="23">
        <v>25223332</v>
      </c>
      <c r="U232" s="23">
        <f t="shared" si="18"/>
        <v>63326668</v>
      </c>
      <c r="V232" s="19">
        <v>0</v>
      </c>
      <c r="W232" s="23">
        <v>0</v>
      </c>
      <c r="X232" s="23">
        <f t="shared" si="19"/>
        <v>88550000</v>
      </c>
      <c r="Y232" s="19">
        <v>0</v>
      </c>
      <c r="Z232" s="27" t="s">
        <v>70</v>
      </c>
      <c r="AA232" s="20" t="s">
        <v>232</v>
      </c>
      <c r="AC232" s="31"/>
      <c r="AD232" s="31"/>
      <c r="AE232" s="31"/>
    </row>
    <row r="233" spans="1:31" x14ac:dyDescent="0.25">
      <c r="B233" s="18">
        <v>2022</v>
      </c>
      <c r="C233" s="18">
        <v>220291</v>
      </c>
      <c r="D233" s="20" t="s">
        <v>143</v>
      </c>
      <c r="E233" s="19">
        <v>39679498</v>
      </c>
      <c r="F233" s="20" t="s">
        <v>519</v>
      </c>
      <c r="G233" s="19">
        <v>1</v>
      </c>
      <c r="H233" s="20" t="s">
        <v>384</v>
      </c>
      <c r="I233" s="19">
        <v>52033530</v>
      </c>
      <c r="J233" s="19" t="s">
        <v>35</v>
      </c>
      <c r="K233" s="19" t="s">
        <v>35</v>
      </c>
      <c r="L233" s="22">
        <v>44804</v>
      </c>
      <c r="M233" s="29">
        <v>44587</v>
      </c>
      <c r="N233" s="22">
        <v>44593</v>
      </c>
      <c r="O233" s="22">
        <v>44926</v>
      </c>
      <c r="P233" s="23">
        <v>86768000</v>
      </c>
      <c r="Q233" s="24">
        <f t="shared" si="15"/>
        <v>217</v>
      </c>
      <c r="R233" s="25">
        <f t="shared" si="16"/>
        <v>333</v>
      </c>
      <c r="S233" s="26">
        <f t="shared" si="17"/>
        <v>0.65165165165165162</v>
      </c>
      <c r="T233" s="23">
        <v>23664000</v>
      </c>
      <c r="U233" s="23">
        <f t="shared" si="18"/>
        <v>63104000</v>
      </c>
      <c r="V233" s="19">
        <v>0</v>
      </c>
      <c r="W233" s="23">
        <v>0</v>
      </c>
      <c r="X233" s="23">
        <f t="shared" si="19"/>
        <v>86768000</v>
      </c>
      <c r="Y233" s="19">
        <v>0</v>
      </c>
      <c r="Z233" s="27" t="s">
        <v>45</v>
      </c>
      <c r="AA233" s="20" t="s">
        <v>146</v>
      </c>
      <c r="AC233" s="31"/>
      <c r="AD233" s="31"/>
      <c r="AE233" s="31"/>
    </row>
    <row r="234" spans="1:31" x14ac:dyDescent="0.25">
      <c r="B234" s="18">
        <v>2022</v>
      </c>
      <c r="C234" s="18">
        <v>220292</v>
      </c>
      <c r="D234" s="20" t="s">
        <v>434</v>
      </c>
      <c r="E234" s="19">
        <v>80171634</v>
      </c>
      <c r="F234" s="20" t="s">
        <v>520</v>
      </c>
      <c r="G234" s="30">
        <v>1</v>
      </c>
      <c r="H234" s="20" t="s">
        <v>460</v>
      </c>
      <c r="I234" s="19">
        <v>1015413094</v>
      </c>
      <c r="J234" s="19" t="s">
        <v>35</v>
      </c>
      <c r="K234" s="19" t="s">
        <v>35</v>
      </c>
      <c r="L234" s="22">
        <v>44804</v>
      </c>
      <c r="M234" s="29">
        <v>44587</v>
      </c>
      <c r="N234" s="22">
        <v>44593</v>
      </c>
      <c r="O234" s="22">
        <v>44926</v>
      </c>
      <c r="P234" s="23">
        <v>81026000</v>
      </c>
      <c r="Q234" s="24">
        <f t="shared" si="15"/>
        <v>217</v>
      </c>
      <c r="R234" s="25">
        <f t="shared" si="16"/>
        <v>333</v>
      </c>
      <c r="S234" s="26">
        <f t="shared" si="17"/>
        <v>0.65165165165165162</v>
      </c>
      <c r="T234" s="23">
        <v>29464000</v>
      </c>
      <c r="U234" s="23">
        <f t="shared" si="18"/>
        <v>51562000</v>
      </c>
      <c r="V234" s="19">
        <v>0</v>
      </c>
      <c r="W234" s="23">
        <v>0</v>
      </c>
      <c r="X234" s="23">
        <f t="shared" si="19"/>
        <v>81026000</v>
      </c>
      <c r="Y234" s="19">
        <v>0</v>
      </c>
      <c r="Z234" s="27" t="s">
        <v>187</v>
      </c>
      <c r="AA234" s="20" t="s">
        <v>461</v>
      </c>
      <c r="AC234" s="31"/>
      <c r="AD234" s="31"/>
      <c r="AE234" s="31"/>
    </row>
    <row r="235" spans="1:31" x14ac:dyDescent="0.25">
      <c r="A235" t="s">
        <v>38</v>
      </c>
      <c r="B235" s="18">
        <v>2022</v>
      </c>
      <c r="C235" s="19">
        <v>220293</v>
      </c>
      <c r="D235" s="20" t="s">
        <v>215</v>
      </c>
      <c r="E235" s="19">
        <v>7188457</v>
      </c>
      <c r="F235" s="20" t="s">
        <v>521</v>
      </c>
      <c r="G235" s="19">
        <v>1</v>
      </c>
      <c r="H235" s="20" t="s">
        <v>217</v>
      </c>
      <c r="I235" s="19">
        <v>88276505</v>
      </c>
      <c r="J235" s="19" t="s">
        <v>35</v>
      </c>
      <c r="K235" s="19" t="s">
        <v>35</v>
      </c>
      <c r="L235" s="22">
        <v>44804</v>
      </c>
      <c r="M235" s="29">
        <v>44587</v>
      </c>
      <c r="N235" s="29">
        <v>44588</v>
      </c>
      <c r="O235" s="29">
        <v>44860</v>
      </c>
      <c r="P235" s="23">
        <v>47328000</v>
      </c>
      <c r="Q235" s="24">
        <f t="shared" si="15"/>
        <v>217</v>
      </c>
      <c r="R235" s="25">
        <f t="shared" si="16"/>
        <v>272</v>
      </c>
      <c r="S235" s="26">
        <f t="shared" si="17"/>
        <v>0.79779411764705888</v>
      </c>
      <c r="T235" s="23">
        <v>47328000</v>
      </c>
      <c r="U235" s="23">
        <f t="shared" si="18"/>
        <v>23664000</v>
      </c>
      <c r="V235" s="19">
        <v>1</v>
      </c>
      <c r="W235" s="23">
        <v>23664000</v>
      </c>
      <c r="X235" s="23">
        <f t="shared" si="19"/>
        <v>70992000</v>
      </c>
      <c r="Y235" s="19">
        <v>90</v>
      </c>
      <c r="Z235" s="27" t="s">
        <v>218</v>
      </c>
      <c r="AA235" s="20" t="s">
        <v>219</v>
      </c>
      <c r="AC235" s="31"/>
      <c r="AD235" s="31"/>
      <c r="AE235" s="31"/>
    </row>
    <row r="236" spans="1:31" x14ac:dyDescent="0.25">
      <c r="B236" s="18">
        <v>2022</v>
      </c>
      <c r="C236" s="18">
        <v>220294</v>
      </c>
      <c r="D236" s="20" t="s">
        <v>42</v>
      </c>
      <c r="E236" s="19">
        <v>79865384</v>
      </c>
      <c r="F236" s="20" t="s">
        <v>522</v>
      </c>
      <c r="G236" s="30">
        <v>1</v>
      </c>
      <c r="H236" s="20" t="s">
        <v>523</v>
      </c>
      <c r="I236" s="19">
        <v>79309043</v>
      </c>
      <c r="J236" s="19" t="s">
        <v>35</v>
      </c>
      <c r="K236" s="19" t="s">
        <v>35</v>
      </c>
      <c r="L236" s="22">
        <v>44804</v>
      </c>
      <c r="M236" s="29">
        <v>44587</v>
      </c>
      <c r="N236" s="22">
        <v>44593</v>
      </c>
      <c r="O236" s="22">
        <v>44774</v>
      </c>
      <c r="P236" s="23">
        <v>24192000</v>
      </c>
      <c r="Q236" s="24">
        <f t="shared" si="15"/>
        <v>217</v>
      </c>
      <c r="R236" s="25">
        <f t="shared" si="16"/>
        <v>181</v>
      </c>
      <c r="S236" s="26">
        <f t="shared" si="17"/>
        <v>1</v>
      </c>
      <c r="T236" s="23">
        <v>16128000</v>
      </c>
      <c r="U236" s="23">
        <f t="shared" si="18"/>
        <v>8064000</v>
      </c>
      <c r="V236" s="19">
        <v>0</v>
      </c>
      <c r="W236" s="23">
        <v>0</v>
      </c>
      <c r="X236" s="23">
        <f t="shared" si="19"/>
        <v>24192000</v>
      </c>
      <c r="Y236" s="19">
        <v>0</v>
      </c>
      <c r="Z236" s="27" t="s">
        <v>187</v>
      </c>
      <c r="AA236" s="20" t="s">
        <v>437</v>
      </c>
      <c r="AC236" s="31"/>
      <c r="AD236" s="31"/>
      <c r="AE236" s="31"/>
    </row>
    <row r="237" spans="1:31" x14ac:dyDescent="0.25">
      <c r="B237" s="18">
        <v>2022</v>
      </c>
      <c r="C237" s="18">
        <v>220297</v>
      </c>
      <c r="D237" s="20" t="s">
        <v>42</v>
      </c>
      <c r="E237" s="19">
        <v>1032386156</v>
      </c>
      <c r="F237" s="20" t="s">
        <v>524</v>
      </c>
      <c r="G237" s="30">
        <v>1</v>
      </c>
      <c r="H237" s="20" t="s">
        <v>523</v>
      </c>
      <c r="I237" s="19">
        <v>79309043</v>
      </c>
      <c r="J237" s="19" t="s">
        <v>35</v>
      </c>
      <c r="K237" s="19" t="s">
        <v>35</v>
      </c>
      <c r="L237" s="22">
        <v>44804</v>
      </c>
      <c r="M237" s="29">
        <v>44588</v>
      </c>
      <c r="N237" s="22">
        <v>44593</v>
      </c>
      <c r="O237" s="22">
        <v>44866</v>
      </c>
      <c r="P237" s="23">
        <v>24192000</v>
      </c>
      <c r="Q237" s="24">
        <f t="shared" si="15"/>
        <v>216</v>
      </c>
      <c r="R237" s="25">
        <f t="shared" si="16"/>
        <v>273</v>
      </c>
      <c r="S237" s="26">
        <f t="shared" si="17"/>
        <v>0.79120879120879117</v>
      </c>
      <c r="T237" s="23">
        <v>16128000</v>
      </c>
      <c r="U237" s="23">
        <f t="shared" si="18"/>
        <v>8064000</v>
      </c>
      <c r="V237" s="19">
        <v>0</v>
      </c>
      <c r="W237" s="23">
        <v>0</v>
      </c>
      <c r="X237" s="23">
        <f t="shared" si="19"/>
        <v>24192000</v>
      </c>
      <c r="Y237" s="19">
        <v>0</v>
      </c>
      <c r="Z237" s="27" t="s">
        <v>187</v>
      </c>
      <c r="AA237" s="20" t="s">
        <v>437</v>
      </c>
      <c r="AC237" s="31"/>
      <c r="AD237" s="31"/>
      <c r="AE237" s="31"/>
    </row>
    <row r="238" spans="1:31" x14ac:dyDescent="0.25">
      <c r="B238" s="18">
        <v>2022</v>
      </c>
      <c r="C238" s="19">
        <v>220299</v>
      </c>
      <c r="D238" s="20" t="s">
        <v>434</v>
      </c>
      <c r="E238" s="19">
        <v>1018453014</v>
      </c>
      <c r="F238" s="20" t="s">
        <v>525</v>
      </c>
      <c r="G238" s="19">
        <v>1</v>
      </c>
      <c r="H238" s="20" t="s">
        <v>436</v>
      </c>
      <c r="I238" s="19">
        <v>79796846</v>
      </c>
      <c r="J238" s="19" t="s">
        <v>35</v>
      </c>
      <c r="K238" s="19" t="s">
        <v>35</v>
      </c>
      <c r="L238" s="22">
        <v>44804</v>
      </c>
      <c r="M238" s="29">
        <v>44587</v>
      </c>
      <c r="N238" s="29">
        <v>44589</v>
      </c>
      <c r="O238" s="29">
        <v>44862</v>
      </c>
      <c r="P238" s="23">
        <v>24192000</v>
      </c>
      <c r="Q238" s="24">
        <f t="shared" si="15"/>
        <v>217</v>
      </c>
      <c r="R238" s="25">
        <f t="shared" si="16"/>
        <v>273</v>
      </c>
      <c r="S238" s="26">
        <f t="shared" si="17"/>
        <v>0.79487179487179482</v>
      </c>
      <c r="T238" s="23">
        <v>24192000</v>
      </c>
      <c r="U238" s="23">
        <f t="shared" si="18"/>
        <v>12096000</v>
      </c>
      <c r="V238" s="19">
        <v>1</v>
      </c>
      <c r="W238" s="23">
        <v>12096000</v>
      </c>
      <c r="X238" s="23">
        <f t="shared" si="19"/>
        <v>36288000</v>
      </c>
      <c r="Y238" s="19">
        <v>90</v>
      </c>
      <c r="Z238" s="27" t="s">
        <v>187</v>
      </c>
      <c r="AA238" s="20" t="s">
        <v>437</v>
      </c>
      <c r="AC238" s="31"/>
      <c r="AD238" s="31"/>
      <c r="AE238" s="31"/>
    </row>
    <row r="239" spans="1:31" x14ac:dyDescent="0.25">
      <c r="B239" s="18">
        <v>2022</v>
      </c>
      <c r="C239" s="18">
        <v>220300</v>
      </c>
      <c r="D239" s="20" t="s">
        <v>42</v>
      </c>
      <c r="E239" s="19">
        <v>52966918</v>
      </c>
      <c r="F239" s="20" t="s">
        <v>526</v>
      </c>
      <c r="G239" s="19">
        <v>1</v>
      </c>
      <c r="H239" s="20" t="s">
        <v>527</v>
      </c>
      <c r="I239" s="19">
        <v>40216335</v>
      </c>
      <c r="J239" s="19" t="s">
        <v>35</v>
      </c>
      <c r="K239" s="19" t="s">
        <v>35</v>
      </c>
      <c r="L239" s="22">
        <v>44804</v>
      </c>
      <c r="M239" s="29">
        <v>44587</v>
      </c>
      <c r="N239" s="22">
        <v>44596</v>
      </c>
      <c r="O239" s="22">
        <v>44945</v>
      </c>
      <c r="P239" s="23">
        <v>94438000</v>
      </c>
      <c r="Q239" s="24">
        <f t="shared" si="15"/>
        <v>217</v>
      </c>
      <c r="R239" s="25">
        <f t="shared" si="16"/>
        <v>349</v>
      </c>
      <c r="S239" s="26">
        <f t="shared" si="17"/>
        <v>0.62177650429799425</v>
      </c>
      <c r="T239" s="23">
        <v>23267333</v>
      </c>
      <c r="U239" s="23">
        <f t="shared" si="18"/>
        <v>71170667</v>
      </c>
      <c r="V239" s="19">
        <v>0</v>
      </c>
      <c r="W239" s="23">
        <v>0</v>
      </c>
      <c r="X239" s="23">
        <f t="shared" si="19"/>
        <v>94438000</v>
      </c>
      <c r="Y239" s="19">
        <v>0</v>
      </c>
      <c r="Z239" s="27" t="s">
        <v>64</v>
      </c>
      <c r="AA239" s="20" t="s">
        <v>65</v>
      </c>
      <c r="AC239" s="31"/>
      <c r="AD239" s="31"/>
      <c r="AE239" s="31"/>
    </row>
    <row r="240" spans="1:31" x14ac:dyDescent="0.25">
      <c r="B240" s="18">
        <v>2022</v>
      </c>
      <c r="C240" s="18">
        <v>220303</v>
      </c>
      <c r="D240" s="20" t="s">
        <v>42</v>
      </c>
      <c r="E240" s="19">
        <v>19424321</v>
      </c>
      <c r="F240" s="20" t="s">
        <v>528</v>
      </c>
      <c r="G240" s="19">
        <v>1</v>
      </c>
      <c r="H240" s="20" t="s">
        <v>499</v>
      </c>
      <c r="I240" s="19">
        <v>52057895</v>
      </c>
      <c r="J240" s="19" t="s">
        <v>35</v>
      </c>
      <c r="K240" s="19" t="s">
        <v>35</v>
      </c>
      <c r="L240" s="22">
        <v>44804</v>
      </c>
      <c r="M240" s="29">
        <v>44588</v>
      </c>
      <c r="N240" s="22">
        <v>44601</v>
      </c>
      <c r="O240" s="22">
        <v>44803</v>
      </c>
      <c r="P240" s="23">
        <v>29655000</v>
      </c>
      <c r="Q240" s="24">
        <f t="shared" si="15"/>
        <v>216</v>
      </c>
      <c r="R240" s="25">
        <f t="shared" si="16"/>
        <v>202</v>
      </c>
      <c r="S240" s="26">
        <f t="shared" si="17"/>
        <v>1</v>
      </c>
      <c r="T240" s="23">
        <v>18012667</v>
      </c>
      <c r="U240" s="23">
        <f t="shared" si="18"/>
        <v>26140333</v>
      </c>
      <c r="V240" s="19">
        <v>1</v>
      </c>
      <c r="W240" s="23">
        <v>14498000</v>
      </c>
      <c r="X240" s="23">
        <f t="shared" si="19"/>
        <v>44153000</v>
      </c>
      <c r="Y240" s="19">
        <v>66</v>
      </c>
      <c r="Z240" s="27" t="s">
        <v>289</v>
      </c>
      <c r="AA240" s="20" t="s">
        <v>290</v>
      </c>
      <c r="AC240" s="31"/>
      <c r="AD240" s="31"/>
      <c r="AE240" s="31"/>
    </row>
    <row r="241" spans="1:31" x14ac:dyDescent="0.25">
      <c r="B241" s="18">
        <v>2022</v>
      </c>
      <c r="C241" s="18">
        <v>220307</v>
      </c>
      <c r="D241" s="20" t="s">
        <v>42</v>
      </c>
      <c r="E241" s="19">
        <v>1010160832</v>
      </c>
      <c r="F241" s="20" t="s">
        <v>529</v>
      </c>
      <c r="G241" s="19">
        <v>1</v>
      </c>
      <c r="H241" s="20" t="s">
        <v>424</v>
      </c>
      <c r="I241" s="19">
        <v>52427296</v>
      </c>
      <c r="J241" s="19" t="s">
        <v>35</v>
      </c>
      <c r="K241" s="19" t="s">
        <v>35</v>
      </c>
      <c r="L241" s="22">
        <v>44804</v>
      </c>
      <c r="M241" s="29">
        <v>44588</v>
      </c>
      <c r="N241" s="22">
        <v>44593</v>
      </c>
      <c r="O241" s="22">
        <v>44942</v>
      </c>
      <c r="P241" s="23">
        <v>96289500</v>
      </c>
      <c r="Q241" s="24">
        <f t="shared" si="15"/>
        <v>216</v>
      </c>
      <c r="R241" s="25">
        <f t="shared" si="16"/>
        <v>349</v>
      </c>
      <c r="S241" s="26">
        <f t="shared" si="17"/>
        <v>0.61891117478510027</v>
      </c>
      <c r="T241" s="23">
        <v>33492000</v>
      </c>
      <c r="U241" s="23">
        <f t="shared" si="18"/>
        <v>62797500</v>
      </c>
      <c r="V241" s="19">
        <v>0</v>
      </c>
      <c r="W241" s="23">
        <v>0</v>
      </c>
      <c r="X241" s="23">
        <f t="shared" si="19"/>
        <v>96289500</v>
      </c>
      <c r="Y241" s="19">
        <v>0</v>
      </c>
      <c r="Z241" s="27" t="s">
        <v>45</v>
      </c>
      <c r="AA241" s="20" t="s">
        <v>46</v>
      </c>
      <c r="AC241" s="31"/>
      <c r="AD241" s="31"/>
      <c r="AE241" s="31"/>
    </row>
    <row r="242" spans="1:31" x14ac:dyDescent="0.25">
      <c r="B242" s="18">
        <v>2022</v>
      </c>
      <c r="C242" s="18">
        <v>220313</v>
      </c>
      <c r="D242" s="20" t="s">
        <v>42</v>
      </c>
      <c r="E242" s="19">
        <v>88142842</v>
      </c>
      <c r="F242" s="20" t="s">
        <v>530</v>
      </c>
      <c r="G242" s="19">
        <v>1</v>
      </c>
      <c r="H242" s="20" t="s">
        <v>499</v>
      </c>
      <c r="I242" s="19">
        <v>52057895</v>
      </c>
      <c r="J242" s="19" t="s">
        <v>35</v>
      </c>
      <c r="K242" s="19" t="s">
        <v>35</v>
      </c>
      <c r="L242" s="22">
        <v>44804</v>
      </c>
      <c r="M242" s="22">
        <v>44588</v>
      </c>
      <c r="N242" s="22">
        <v>44594</v>
      </c>
      <c r="O242" s="22">
        <v>44934</v>
      </c>
      <c r="P242" s="23">
        <f>LOOKUP($C242,[1]Datos_modificaciones!$C$8:$C$59,[1]Datos_modificaciones!$R$8:$R$59)</f>
        <v>62798625</v>
      </c>
      <c r="Q242" s="24">
        <f t="shared" si="15"/>
        <v>216</v>
      </c>
      <c r="R242" s="25">
        <f t="shared" si="16"/>
        <v>340</v>
      </c>
      <c r="S242" s="26">
        <f t="shared" si="17"/>
        <v>0.63529411764705879</v>
      </c>
      <c r="T242" s="23">
        <v>49959795</v>
      </c>
      <c r="U242" s="23">
        <f t="shared" si="18"/>
        <v>12838830</v>
      </c>
      <c r="V242" s="19">
        <v>0</v>
      </c>
      <c r="W242" s="23">
        <v>0</v>
      </c>
      <c r="X242" s="23">
        <f t="shared" si="19"/>
        <v>62798625</v>
      </c>
      <c r="Y242" s="19">
        <v>115</v>
      </c>
      <c r="Z242" s="27" t="s">
        <v>289</v>
      </c>
      <c r="AA242" s="20" t="s">
        <v>290</v>
      </c>
      <c r="AC242" s="31"/>
      <c r="AD242" s="31"/>
      <c r="AE242" s="31"/>
    </row>
    <row r="243" spans="1:31" x14ac:dyDescent="0.25">
      <c r="B243" s="18">
        <v>2022</v>
      </c>
      <c r="C243" s="18">
        <v>220322</v>
      </c>
      <c r="D243" s="20" t="s">
        <v>42</v>
      </c>
      <c r="E243" s="19">
        <v>25165112</v>
      </c>
      <c r="F243" s="20" t="s">
        <v>531</v>
      </c>
      <c r="G243" s="19">
        <v>1</v>
      </c>
      <c r="H243" s="20" t="s">
        <v>384</v>
      </c>
      <c r="I243" s="19">
        <v>52033530</v>
      </c>
      <c r="J243" s="19" t="s">
        <v>35</v>
      </c>
      <c r="K243" s="19" t="s">
        <v>35</v>
      </c>
      <c r="L243" s="22">
        <v>44804</v>
      </c>
      <c r="M243" s="22">
        <v>44588</v>
      </c>
      <c r="N243" s="22">
        <v>44600</v>
      </c>
      <c r="O243" s="22">
        <v>44816</v>
      </c>
      <c r="P243" s="23">
        <f>LOOKUP($C243,[1]Datos_modificaciones!$C$8:$C$59,[1]Datos_modificaciones!$R$8:$R$59)</f>
        <v>32766000</v>
      </c>
      <c r="Q243" s="24">
        <f t="shared" si="15"/>
        <v>216</v>
      </c>
      <c r="R243" s="25">
        <f t="shared" si="16"/>
        <v>216</v>
      </c>
      <c r="S243" s="26">
        <f t="shared" si="17"/>
        <v>1</v>
      </c>
      <c r="T243" s="23">
        <v>31491766</v>
      </c>
      <c r="U243" s="23">
        <f t="shared" si="18"/>
        <v>1274234</v>
      </c>
      <c r="V243" s="19">
        <v>0</v>
      </c>
      <c r="W243" s="23">
        <v>0</v>
      </c>
      <c r="X243" s="23">
        <f t="shared" si="19"/>
        <v>32766000</v>
      </c>
      <c r="Y243" s="19">
        <v>36</v>
      </c>
      <c r="Z243" s="27" t="s">
        <v>45</v>
      </c>
      <c r="AA243" s="20" t="s">
        <v>146</v>
      </c>
      <c r="AC243" s="31"/>
      <c r="AD243" s="31"/>
      <c r="AE243" s="31"/>
    </row>
    <row r="244" spans="1:31" x14ac:dyDescent="0.25">
      <c r="B244" s="18">
        <v>2022</v>
      </c>
      <c r="C244" s="18">
        <v>220353</v>
      </c>
      <c r="D244" s="20" t="s">
        <v>42</v>
      </c>
      <c r="E244" s="19">
        <v>63477140</v>
      </c>
      <c r="F244" s="20" t="s">
        <v>532</v>
      </c>
      <c r="G244" s="19">
        <v>1</v>
      </c>
      <c r="H244" s="20" t="s">
        <v>384</v>
      </c>
      <c r="I244" s="19">
        <v>52033530</v>
      </c>
      <c r="J244" s="19" t="s">
        <v>35</v>
      </c>
      <c r="K244" s="19" t="s">
        <v>35</v>
      </c>
      <c r="L244" s="22">
        <v>44804</v>
      </c>
      <c r="M244" s="29">
        <v>44589</v>
      </c>
      <c r="N244" s="22">
        <v>44593</v>
      </c>
      <c r="O244" s="22">
        <v>44926</v>
      </c>
      <c r="P244" s="23">
        <v>86768000</v>
      </c>
      <c r="Q244" s="24">
        <f t="shared" si="15"/>
        <v>215</v>
      </c>
      <c r="R244" s="25">
        <f t="shared" si="16"/>
        <v>333</v>
      </c>
      <c r="S244" s="26">
        <f t="shared" si="17"/>
        <v>0.64564564564564564</v>
      </c>
      <c r="T244" s="23">
        <v>23664000</v>
      </c>
      <c r="U244" s="23">
        <f t="shared" si="18"/>
        <v>63104000</v>
      </c>
      <c r="V244" s="19">
        <v>0</v>
      </c>
      <c r="W244" s="23">
        <v>0</v>
      </c>
      <c r="X244" s="23">
        <f t="shared" si="19"/>
        <v>86768000</v>
      </c>
      <c r="Y244" s="19">
        <v>0</v>
      </c>
      <c r="Z244" s="27" t="s">
        <v>45</v>
      </c>
      <c r="AA244" s="20" t="s">
        <v>146</v>
      </c>
      <c r="AC244" s="31"/>
      <c r="AD244" s="31"/>
      <c r="AE244" s="31"/>
    </row>
    <row r="245" spans="1:31" x14ac:dyDescent="0.25">
      <c r="A245" t="s">
        <v>38</v>
      </c>
      <c r="B245" s="18">
        <v>2022</v>
      </c>
      <c r="C245" s="19">
        <v>220366</v>
      </c>
      <c r="D245" s="20" t="s">
        <v>533</v>
      </c>
      <c r="E245" s="19">
        <v>900457033</v>
      </c>
      <c r="F245" s="20" t="s">
        <v>534</v>
      </c>
      <c r="G245" s="19">
        <v>1</v>
      </c>
      <c r="H245" s="20" t="s">
        <v>535</v>
      </c>
      <c r="I245" s="19" t="s">
        <v>536</v>
      </c>
      <c r="J245" s="19" t="s">
        <v>35</v>
      </c>
      <c r="K245" s="19" t="s">
        <v>35</v>
      </c>
      <c r="L245" s="22">
        <v>44804</v>
      </c>
      <c r="M245" s="29">
        <v>44630</v>
      </c>
      <c r="N245" s="29">
        <v>44643</v>
      </c>
      <c r="O245" s="29">
        <v>45008</v>
      </c>
      <c r="P245" s="23">
        <v>6545000</v>
      </c>
      <c r="Q245" s="24">
        <f t="shared" si="15"/>
        <v>174</v>
      </c>
      <c r="R245" s="25">
        <f t="shared" si="16"/>
        <v>365</v>
      </c>
      <c r="S245" s="26">
        <f t="shared" si="17"/>
        <v>0.47671232876712327</v>
      </c>
      <c r="T245" s="23">
        <v>6545000</v>
      </c>
      <c r="U245" s="23">
        <f t="shared" si="18"/>
        <v>0</v>
      </c>
      <c r="V245" s="19">
        <v>0</v>
      </c>
      <c r="W245" s="23">
        <v>0</v>
      </c>
      <c r="X245" s="23">
        <f t="shared" si="19"/>
        <v>6545000</v>
      </c>
      <c r="Y245" s="19">
        <v>0</v>
      </c>
      <c r="Z245" s="27" t="s">
        <v>199</v>
      </c>
      <c r="AA245" s="20" t="s">
        <v>200</v>
      </c>
      <c r="AC245" s="31"/>
      <c r="AD245" s="31"/>
      <c r="AE245" s="31"/>
    </row>
    <row r="246" spans="1:31" x14ac:dyDescent="0.25">
      <c r="B246" s="18">
        <v>2022</v>
      </c>
      <c r="C246" s="18">
        <v>220369</v>
      </c>
      <c r="D246" s="20" t="s">
        <v>42</v>
      </c>
      <c r="E246" s="19">
        <v>900459737</v>
      </c>
      <c r="F246" s="20" t="s">
        <v>537</v>
      </c>
      <c r="G246" s="19">
        <v>1</v>
      </c>
      <c r="H246" s="20" t="s">
        <v>538</v>
      </c>
      <c r="I246" s="19">
        <v>51994753</v>
      </c>
      <c r="J246" s="19" t="s">
        <v>35</v>
      </c>
      <c r="K246" s="19" t="s">
        <v>35</v>
      </c>
      <c r="L246" s="22">
        <v>44804</v>
      </c>
      <c r="M246" s="29">
        <v>44645</v>
      </c>
      <c r="N246" s="22">
        <v>44652</v>
      </c>
      <c r="O246" s="22">
        <v>44957</v>
      </c>
      <c r="P246" s="23">
        <v>49676632</v>
      </c>
      <c r="Q246" s="24">
        <f t="shared" si="15"/>
        <v>159</v>
      </c>
      <c r="R246" s="25">
        <f t="shared" si="16"/>
        <v>305</v>
      </c>
      <c r="S246" s="26">
        <f t="shared" si="17"/>
        <v>0.52131147540983602</v>
      </c>
      <c r="T246" s="23">
        <v>9223674</v>
      </c>
      <c r="U246" s="23">
        <f t="shared" si="18"/>
        <v>40452958</v>
      </c>
      <c r="V246" s="19">
        <v>0</v>
      </c>
      <c r="W246" s="23">
        <v>0</v>
      </c>
      <c r="X246" s="23">
        <f t="shared" si="19"/>
        <v>49676632</v>
      </c>
      <c r="Y246" s="19">
        <v>0</v>
      </c>
      <c r="Z246" s="27" t="s">
        <v>45</v>
      </c>
      <c r="AA246" s="20" t="s">
        <v>46</v>
      </c>
      <c r="AC246" s="31"/>
      <c r="AD246" s="31"/>
      <c r="AE246" s="31"/>
    </row>
    <row r="247" spans="1:31" x14ac:dyDescent="0.25">
      <c r="A247" t="s">
        <v>38</v>
      </c>
      <c r="B247" s="18">
        <v>2022</v>
      </c>
      <c r="C247" s="19">
        <v>220371</v>
      </c>
      <c r="D247" s="20" t="s">
        <v>539</v>
      </c>
      <c r="E247" s="19">
        <v>900011395</v>
      </c>
      <c r="F247" s="20" t="s">
        <v>540</v>
      </c>
      <c r="G247" s="19">
        <v>1</v>
      </c>
      <c r="H247" s="20" t="s">
        <v>256</v>
      </c>
      <c r="I247" s="19">
        <v>52101644</v>
      </c>
      <c r="J247" s="19" t="s">
        <v>35</v>
      </c>
      <c r="K247" s="19" t="s">
        <v>35</v>
      </c>
      <c r="L247" s="22">
        <v>44804</v>
      </c>
      <c r="M247" s="29">
        <v>44648</v>
      </c>
      <c r="N247" s="29">
        <v>44652</v>
      </c>
      <c r="O247" s="29">
        <v>44727</v>
      </c>
      <c r="P247" s="23">
        <v>266678925</v>
      </c>
      <c r="Q247" s="24">
        <f t="shared" si="15"/>
        <v>156</v>
      </c>
      <c r="R247" s="25">
        <f t="shared" si="16"/>
        <v>75</v>
      </c>
      <c r="S247" s="26">
        <f t="shared" si="17"/>
        <v>1</v>
      </c>
      <c r="T247" s="23">
        <v>266678925</v>
      </c>
      <c r="U247" s="23">
        <f t="shared" si="18"/>
        <v>105390137</v>
      </c>
      <c r="V247" s="19">
        <v>1</v>
      </c>
      <c r="W247" s="23">
        <v>105390137</v>
      </c>
      <c r="X247" s="23">
        <f t="shared" si="19"/>
        <v>372069062</v>
      </c>
      <c r="Y247" s="19">
        <v>0</v>
      </c>
      <c r="Z247" s="27" t="s">
        <v>79</v>
      </c>
      <c r="AA247" s="20" t="s">
        <v>165</v>
      </c>
      <c r="AC247" s="31"/>
      <c r="AD247" s="31"/>
      <c r="AE247" s="31"/>
    </row>
    <row r="248" spans="1:31" x14ac:dyDescent="0.25">
      <c r="B248" s="18">
        <v>2022</v>
      </c>
      <c r="C248" s="30">
        <v>220372</v>
      </c>
      <c r="D248" s="20" t="s">
        <v>42</v>
      </c>
      <c r="E248" s="19">
        <v>900170405</v>
      </c>
      <c r="F248" s="20" t="s">
        <v>541</v>
      </c>
      <c r="G248" s="19">
        <v>1</v>
      </c>
      <c r="H248" s="20" t="s">
        <v>542</v>
      </c>
      <c r="I248" s="19">
        <v>52983300</v>
      </c>
      <c r="J248" s="19" t="s">
        <v>35</v>
      </c>
      <c r="K248" s="19" t="s">
        <v>35</v>
      </c>
      <c r="L248" s="22">
        <v>44804</v>
      </c>
      <c r="M248" s="29">
        <v>44659</v>
      </c>
      <c r="N248" s="22">
        <v>44683</v>
      </c>
      <c r="O248" s="22">
        <v>44959</v>
      </c>
      <c r="P248" s="23">
        <v>69823093</v>
      </c>
      <c r="Q248" s="24">
        <f t="shared" si="15"/>
        <v>145</v>
      </c>
      <c r="R248" s="25">
        <f t="shared" si="16"/>
        <v>276</v>
      </c>
      <c r="S248" s="26">
        <f t="shared" si="17"/>
        <v>0.52536231884057971</v>
      </c>
      <c r="T248" s="23">
        <v>9021000</v>
      </c>
      <c r="U248" s="23">
        <f t="shared" si="18"/>
        <v>60802093</v>
      </c>
      <c r="V248" s="19">
        <v>0</v>
      </c>
      <c r="W248" s="23">
        <v>0</v>
      </c>
      <c r="X248" s="23">
        <f t="shared" si="19"/>
        <v>69823093</v>
      </c>
      <c r="Y248" s="19">
        <v>0</v>
      </c>
      <c r="Z248" s="27" t="s">
        <v>45</v>
      </c>
      <c r="AA248" s="20" t="s">
        <v>146</v>
      </c>
      <c r="AC248" s="31"/>
      <c r="AD248" s="31"/>
      <c r="AE248" s="31"/>
    </row>
    <row r="249" spans="1:31" x14ac:dyDescent="0.25">
      <c r="B249" s="18">
        <v>2022</v>
      </c>
      <c r="C249" s="19">
        <v>220374</v>
      </c>
      <c r="D249" s="20" t="s">
        <v>42</v>
      </c>
      <c r="E249" s="19">
        <v>830023178</v>
      </c>
      <c r="F249" s="20" t="s">
        <v>543</v>
      </c>
      <c r="G249" s="19">
        <v>1</v>
      </c>
      <c r="H249" s="20" t="s">
        <v>544</v>
      </c>
      <c r="I249" s="19">
        <v>35515763</v>
      </c>
      <c r="J249" s="19" t="s">
        <v>35</v>
      </c>
      <c r="K249" s="19" t="s">
        <v>35</v>
      </c>
      <c r="L249" s="22">
        <v>44804</v>
      </c>
      <c r="M249" s="22">
        <v>44671</v>
      </c>
      <c r="N249" s="22">
        <v>44683</v>
      </c>
      <c r="O249" s="22">
        <v>44806</v>
      </c>
      <c r="P249" s="23">
        <f>LOOKUP($C249,[1]Datos_modificaciones!$C$8:$C$59,[1]Datos_modificaciones!$R$8:$R$59)</f>
        <v>100000000</v>
      </c>
      <c r="Q249" s="24">
        <f t="shared" si="15"/>
        <v>133</v>
      </c>
      <c r="R249" s="25">
        <f t="shared" si="16"/>
        <v>123</v>
      </c>
      <c r="S249" s="26">
        <f t="shared" si="17"/>
        <v>1</v>
      </c>
      <c r="T249" s="23">
        <v>47996876</v>
      </c>
      <c r="U249" s="23">
        <f t="shared" si="18"/>
        <v>52003124</v>
      </c>
      <c r="V249" s="19">
        <v>0</v>
      </c>
      <c r="W249" s="23">
        <v>0</v>
      </c>
      <c r="X249" s="23">
        <f t="shared" si="19"/>
        <v>100000000</v>
      </c>
      <c r="Y249" s="19">
        <v>33</v>
      </c>
      <c r="Z249" s="27" t="s">
        <v>36</v>
      </c>
      <c r="AA249" s="20" t="s">
        <v>545</v>
      </c>
      <c r="AC249" s="31"/>
      <c r="AD249" s="31"/>
      <c r="AE249" s="31"/>
    </row>
    <row r="250" spans="1:31" x14ac:dyDescent="0.25">
      <c r="B250" s="18">
        <v>2022</v>
      </c>
      <c r="C250" s="19">
        <v>220377</v>
      </c>
      <c r="D250" s="20" t="s">
        <v>42</v>
      </c>
      <c r="E250" s="19">
        <v>800196299</v>
      </c>
      <c r="F250" s="20" t="s">
        <v>546</v>
      </c>
      <c r="G250" s="19">
        <v>1</v>
      </c>
      <c r="H250" s="20" t="s">
        <v>544</v>
      </c>
      <c r="I250" s="19">
        <v>35515763</v>
      </c>
      <c r="J250" s="19" t="s">
        <v>35</v>
      </c>
      <c r="K250" s="19" t="s">
        <v>35</v>
      </c>
      <c r="L250" s="22">
        <v>44804</v>
      </c>
      <c r="M250" s="22">
        <v>44678</v>
      </c>
      <c r="N250" s="22">
        <v>44695</v>
      </c>
      <c r="O250" s="22">
        <v>44940</v>
      </c>
      <c r="P250" s="23">
        <v>530506780</v>
      </c>
      <c r="Q250" s="24">
        <f t="shared" si="15"/>
        <v>126</v>
      </c>
      <c r="R250" s="25">
        <f t="shared" si="16"/>
        <v>245</v>
      </c>
      <c r="S250" s="26">
        <f t="shared" si="17"/>
        <v>0.51428571428571423</v>
      </c>
      <c r="T250" s="23">
        <v>51545184</v>
      </c>
      <c r="U250" s="23">
        <f t="shared" si="18"/>
        <v>478961596</v>
      </c>
      <c r="V250" s="19">
        <v>0</v>
      </c>
      <c r="W250" s="23">
        <v>0</v>
      </c>
      <c r="X250" s="23">
        <f t="shared" si="19"/>
        <v>530506780</v>
      </c>
      <c r="Y250" s="19">
        <v>0</v>
      </c>
      <c r="Z250" s="27" t="s">
        <v>36</v>
      </c>
      <c r="AA250" s="20" t="s">
        <v>545</v>
      </c>
      <c r="AC250" s="31"/>
      <c r="AD250" s="31"/>
      <c r="AE250" s="31"/>
    </row>
    <row r="251" spans="1:31" x14ac:dyDescent="0.25">
      <c r="B251" s="18">
        <v>2022</v>
      </c>
      <c r="C251" s="19">
        <v>220378</v>
      </c>
      <c r="D251" s="20" t="s">
        <v>42</v>
      </c>
      <c r="E251" s="19">
        <v>860505205</v>
      </c>
      <c r="F251" s="20" t="s">
        <v>547</v>
      </c>
      <c r="G251" s="19">
        <v>1</v>
      </c>
      <c r="H251" s="20" t="s">
        <v>548</v>
      </c>
      <c r="I251" s="19">
        <v>51988127</v>
      </c>
      <c r="J251" s="19" t="s">
        <v>35</v>
      </c>
      <c r="K251" s="19" t="s">
        <v>35</v>
      </c>
      <c r="L251" s="22">
        <v>44804</v>
      </c>
      <c r="M251" s="22">
        <v>44680</v>
      </c>
      <c r="N251" s="22">
        <v>44685</v>
      </c>
      <c r="O251" s="22">
        <v>44926</v>
      </c>
      <c r="P251" s="23">
        <v>44289240</v>
      </c>
      <c r="Q251" s="24">
        <f t="shared" si="15"/>
        <v>124</v>
      </c>
      <c r="R251" s="25">
        <f t="shared" si="16"/>
        <v>241</v>
      </c>
      <c r="S251" s="26">
        <f t="shared" si="17"/>
        <v>0.51452282157676343</v>
      </c>
      <c r="T251" s="23">
        <v>0</v>
      </c>
      <c r="U251" s="23">
        <f t="shared" si="18"/>
        <v>44289240</v>
      </c>
      <c r="V251" s="19">
        <v>0</v>
      </c>
      <c r="W251" s="23">
        <v>0</v>
      </c>
      <c r="X251" s="23">
        <f t="shared" si="19"/>
        <v>44289240</v>
      </c>
      <c r="Y251" s="19">
        <v>0</v>
      </c>
      <c r="Z251" s="27" t="s">
        <v>45</v>
      </c>
      <c r="AA251" s="20" t="s">
        <v>146</v>
      </c>
      <c r="AC251" s="31"/>
      <c r="AD251" s="31"/>
      <c r="AE251" s="31"/>
    </row>
    <row r="252" spans="1:31" x14ac:dyDescent="0.25">
      <c r="B252" s="18">
        <v>2022</v>
      </c>
      <c r="C252" s="19">
        <v>220386</v>
      </c>
      <c r="D252" s="20" t="s">
        <v>42</v>
      </c>
      <c r="E252" s="19">
        <v>900856036</v>
      </c>
      <c r="F252" s="20" t="s">
        <v>549</v>
      </c>
      <c r="G252" s="19">
        <v>1</v>
      </c>
      <c r="H252" s="20" t="s">
        <v>550</v>
      </c>
      <c r="I252" s="19">
        <v>80014909</v>
      </c>
      <c r="J252" s="19" t="s">
        <v>35</v>
      </c>
      <c r="K252" s="19" t="s">
        <v>35</v>
      </c>
      <c r="L252" s="22">
        <v>44804</v>
      </c>
      <c r="M252" s="22">
        <v>44707</v>
      </c>
      <c r="N252" s="22">
        <v>44722</v>
      </c>
      <c r="O252" s="22">
        <v>44783</v>
      </c>
      <c r="P252" s="23">
        <v>9488050</v>
      </c>
      <c r="Q252" s="24">
        <f t="shared" si="15"/>
        <v>97</v>
      </c>
      <c r="R252" s="25">
        <f t="shared" si="16"/>
        <v>61</v>
      </c>
      <c r="S252" s="26">
        <f t="shared" si="17"/>
        <v>1</v>
      </c>
      <c r="T252" s="23">
        <v>9488050</v>
      </c>
      <c r="U252" s="23">
        <f t="shared" si="18"/>
        <v>0</v>
      </c>
      <c r="V252" s="19">
        <v>0</v>
      </c>
      <c r="W252" s="23">
        <v>0</v>
      </c>
      <c r="X252" s="23">
        <f t="shared" si="19"/>
        <v>9488050</v>
      </c>
      <c r="Y252" s="19">
        <v>0</v>
      </c>
      <c r="Z252" s="27" t="s">
        <v>45</v>
      </c>
      <c r="AA252" s="20" t="s">
        <v>146</v>
      </c>
      <c r="AC252" s="31"/>
      <c r="AD252" s="31"/>
      <c r="AE252" s="31"/>
    </row>
    <row r="253" spans="1:31" x14ac:dyDescent="0.25">
      <c r="B253" s="18">
        <v>2022</v>
      </c>
      <c r="C253" s="19">
        <v>220396</v>
      </c>
      <c r="D253" s="20" t="s">
        <v>42</v>
      </c>
      <c r="E253" s="19">
        <v>800250589</v>
      </c>
      <c r="F253" s="20" t="s">
        <v>127</v>
      </c>
      <c r="G253" s="19">
        <v>1</v>
      </c>
      <c r="H253" s="20" t="s">
        <v>96</v>
      </c>
      <c r="I253" s="19">
        <v>51994753</v>
      </c>
      <c r="J253" s="19" t="s">
        <v>35</v>
      </c>
      <c r="K253" s="19" t="s">
        <v>35</v>
      </c>
      <c r="L253" s="22">
        <v>44804</v>
      </c>
      <c r="M253" s="22">
        <v>44720</v>
      </c>
      <c r="N253" s="22">
        <v>44728</v>
      </c>
      <c r="O253" s="22">
        <v>45062</v>
      </c>
      <c r="P253" s="23">
        <v>63051000</v>
      </c>
      <c r="Q253" s="24">
        <f t="shared" si="15"/>
        <v>84</v>
      </c>
      <c r="R253" s="25">
        <f t="shared" si="16"/>
        <v>334</v>
      </c>
      <c r="S253" s="26">
        <f t="shared" si="17"/>
        <v>0.25149700598802394</v>
      </c>
      <c r="T253" s="23">
        <v>0</v>
      </c>
      <c r="U253" s="23">
        <f t="shared" si="18"/>
        <v>63051000</v>
      </c>
      <c r="V253" s="19">
        <v>0</v>
      </c>
      <c r="W253" s="23">
        <v>0</v>
      </c>
      <c r="X253" s="23">
        <f t="shared" si="19"/>
        <v>63051000</v>
      </c>
      <c r="Y253" s="19">
        <v>0</v>
      </c>
      <c r="Z253" s="27" t="s">
        <v>45</v>
      </c>
      <c r="AA253" s="20" t="s">
        <v>46</v>
      </c>
      <c r="AC253" s="31"/>
      <c r="AD253" s="31"/>
      <c r="AE253" s="31"/>
    </row>
    <row r="254" spans="1:31" x14ac:dyDescent="0.25">
      <c r="B254" s="18">
        <v>2022</v>
      </c>
      <c r="C254" s="19">
        <v>220399</v>
      </c>
      <c r="D254" s="20" t="s">
        <v>42</v>
      </c>
      <c r="E254" s="19">
        <v>860066946</v>
      </c>
      <c r="F254" s="20" t="s">
        <v>551</v>
      </c>
      <c r="G254" s="19">
        <v>1</v>
      </c>
      <c r="H254" s="20" t="s">
        <v>552</v>
      </c>
      <c r="I254" s="19">
        <v>52422400</v>
      </c>
      <c r="J254" s="19" t="s">
        <v>35</v>
      </c>
      <c r="K254" s="19" t="s">
        <v>35</v>
      </c>
      <c r="L254" s="22">
        <v>44804</v>
      </c>
      <c r="M254" s="22">
        <v>44722</v>
      </c>
      <c r="N254" s="22">
        <v>44727</v>
      </c>
      <c r="O254" s="22">
        <v>45260</v>
      </c>
      <c r="P254" s="23">
        <v>4537388359</v>
      </c>
      <c r="Q254" s="24">
        <f t="shared" si="15"/>
        <v>82</v>
      </c>
      <c r="R254" s="25">
        <f t="shared" si="16"/>
        <v>533</v>
      </c>
      <c r="S254" s="26">
        <f t="shared" si="17"/>
        <v>0.15384615384615385</v>
      </c>
      <c r="T254" s="23">
        <v>313383659</v>
      </c>
      <c r="U254" s="23">
        <f t="shared" si="18"/>
        <v>4224004700</v>
      </c>
      <c r="V254" s="19">
        <v>0</v>
      </c>
      <c r="W254" s="23">
        <v>0</v>
      </c>
      <c r="X254" s="23">
        <f t="shared" si="19"/>
        <v>4537388359</v>
      </c>
      <c r="Y254" s="19">
        <v>0</v>
      </c>
      <c r="Z254" s="27" t="s">
        <v>45</v>
      </c>
      <c r="AA254" s="20" t="s">
        <v>46</v>
      </c>
      <c r="AC254" s="31"/>
      <c r="AD254" s="31"/>
      <c r="AE254" s="31"/>
    </row>
    <row r="255" spans="1:31" x14ac:dyDescent="0.25">
      <c r="B255" s="18">
        <v>2022</v>
      </c>
      <c r="C255" s="19">
        <v>220406</v>
      </c>
      <c r="D255" s="20" t="s">
        <v>42</v>
      </c>
      <c r="E255" s="19">
        <v>900418656</v>
      </c>
      <c r="F255" s="20" t="s">
        <v>553</v>
      </c>
      <c r="G255" s="19">
        <v>1</v>
      </c>
      <c r="H255" s="20" t="s">
        <v>544</v>
      </c>
      <c r="I255" s="19">
        <v>35515763</v>
      </c>
      <c r="J255" s="19" t="s">
        <v>35</v>
      </c>
      <c r="K255" s="19" t="s">
        <v>35</v>
      </c>
      <c r="L255" s="22">
        <v>44804</v>
      </c>
      <c r="M255" s="22">
        <v>44733</v>
      </c>
      <c r="N255" s="22">
        <v>44755</v>
      </c>
      <c r="O255" s="22">
        <v>45120</v>
      </c>
      <c r="P255" s="23">
        <v>130662000</v>
      </c>
      <c r="Q255" s="24">
        <f t="shared" si="15"/>
        <v>71</v>
      </c>
      <c r="R255" s="25">
        <f t="shared" si="16"/>
        <v>365</v>
      </c>
      <c r="S255" s="26">
        <f t="shared" si="17"/>
        <v>0.19452054794520549</v>
      </c>
      <c r="T255" s="23">
        <v>130662000</v>
      </c>
      <c r="U255" s="23">
        <f t="shared" si="18"/>
        <v>0</v>
      </c>
      <c r="V255" s="19">
        <v>0</v>
      </c>
      <c r="W255" s="23">
        <v>0</v>
      </c>
      <c r="X255" s="23">
        <f t="shared" si="19"/>
        <v>130662000</v>
      </c>
      <c r="Y255" s="19">
        <v>0</v>
      </c>
      <c r="Z255" s="27" t="s">
        <v>36</v>
      </c>
      <c r="AA255" s="20" t="s">
        <v>545</v>
      </c>
      <c r="AC255" s="31"/>
      <c r="AD255" s="31"/>
      <c r="AE255" s="31"/>
    </row>
    <row r="256" spans="1:31" x14ac:dyDescent="0.25">
      <c r="B256" s="18">
        <v>2022</v>
      </c>
      <c r="C256" s="19">
        <v>220408</v>
      </c>
      <c r="D256" s="20" t="s">
        <v>42</v>
      </c>
      <c r="E256" s="19">
        <v>900062917</v>
      </c>
      <c r="F256" s="20" t="s">
        <v>554</v>
      </c>
      <c r="G256" s="19">
        <v>1</v>
      </c>
      <c r="H256" s="20" t="s">
        <v>555</v>
      </c>
      <c r="I256" s="19">
        <v>1018419764</v>
      </c>
      <c r="J256" s="19" t="s">
        <v>35</v>
      </c>
      <c r="K256" s="19" t="s">
        <v>35</v>
      </c>
      <c r="L256" s="22">
        <v>44804</v>
      </c>
      <c r="M256" s="22">
        <v>44735</v>
      </c>
      <c r="N256" s="22">
        <v>44737</v>
      </c>
      <c r="O256" s="22">
        <v>45291</v>
      </c>
      <c r="P256" s="23">
        <v>2676607144</v>
      </c>
      <c r="Q256" s="24">
        <f t="shared" si="15"/>
        <v>69</v>
      </c>
      <c r="R256" s="25">
        <f t="shared" si="16"/>
        <v>554</v>
      </c>
      <c r="S256" s="26">
        <f t="shared" si="17"/>
        <v>0.12454873646209386</v>
      </c>
      <c r="T256" s="23">
        <v>17763784</v>
      </c>
      <c r="U256" s="23">
        <f t="shared" si="18"/>
        <v>2658843360</v>
      </c>
      <c r="V256" s="19">
        <v>0</v>
      </c>
      <c r="W256" s="23">
        <v>0</v>
      </c>
      <c r="X256" s="23">
        <f t="shared" si="19"/>
        <v>2676607144</v>
      </c>
      <c r="Y256" s="19">
        <v>0</v>
      </c>
      <c r="Z256" s="27" t="s">
        <v>45</v>
      </c>
      <c r="AA256" s="20" t="s">
        <v>150</v>
      </c>
      <c r="AC256" s="31"/>
      <c r="AD256" s="31"/>
      <c r="AE256" s="31"/>
    </row>
    <row r="257" spans="1:31" x14ac:dyDescent="0.25">
      <c r="B257" s="18">
        <v>2022</v>
      </c>
      <c r="C257" s="19">
        <v>220414</v>
      </c>
      <c r="D257" s="20" t="s">
        <v>42</v>
      </c>
      <c r="E257" s="19">
        <v>800018165</v>
      </c>
      <c r="F257" s="20" t="s">
        <v>556</v>
      </c>
      <c r="G257" s="19">
        <v>1</v>
      </c>
      <c r="H257" s="20" t="s">
        <v>54</v>
      </c>
      <c r="I257" s="19">
        <v>80185088</v>
      </c>
      <c r="J257" s="19" t="s">
        <v>35</v>
      </c>
      <c r="K257" s="19" t="s">
        <v>35</v>
      </c>
      <c r="L257" s="22">
        <v>44804</v>
      </c>
      <c r="M257" s="22">
        <v>44743</v>
      </c>
      <c r="N257" s="22">
        <v>44749</v>
      </c>
      <c r="O257" s="22">
        <v>45176</v>
      </c>
      <c r="P257" s="23">
        <v>0</v>
      </c>
      <c r="Q257" s="24">
        <f t="shared" si="15"/>
        <v>61</v>
      </c>
      <c r="R257" s="25">
        <f t="shared" si="16"/>
        <v>427</v>
      </c>
      <c r="S257" s="26">
        <f t="shared" si="17"/>
        <v>0.14285714285714285</v>
      </c>
      <c r="T257" s="23">
        <v>0</v>
      </c>
      <c r="U257" s="23">
        <f t="shared" si="18"/>
        <v>0</v>
      </c>
      <c r="V257" s="19">
        <v>0</v>
      </c>
      <c r="W257" s="23">
        <v>0</v>
      </c>
      <c r="X257" s="23">
        <f t="shared" si="19"/>
        <v>0</v>
      </c>
      <c r="Y257" s="19">
        <v>0</v>
      </c>
      <c r="Z257" s="27" t="s">
        <v>45</v>
      </c>
      <c r="AA257" s="20" t="s">
        <v>46</v>
      </c>
      <c r="AC257" s="31"/>
      <c r="AD257" s="31"/>
      <c r="AE257" s="31"/>
    </row>
    <row r="258" spans="1:31" x14ac:dyDescent="0.25">
      <c r="B258" s="18">
        <v>2022</v>
      </c>
      <c r="C258" s="19">
        <v>220417</v>
      </c>
      <c r="D258" s="20" t="s">
        <v>557</v>
      </c>
      <c r="E258" s="19">
        <v>860066942</v>
      </c>
      <c r="F258" s="20" t="s">
        <v>144</v>
      </c>
      <c r="G258" s="19">
        <v>1</v>
      </c>
      <c r="H258" s="20" t="s">
        <v>548</v>
      </c>
      <c r="I258" s="19">
        <v>51988127</v>
      </c>
      <c r="J258" s="19" t="s">
        <v>35</v>
      </c>
      <c r="K258" s="19" t="s">
        <v>35</v>
      </c>
      <c r="L258" s="22">
        <v>44804</v>
      </c>
      <c r="M258" s="29">
        <v>44748</v>
      </c>
      <c r="N258" s="29">
        <v>44756</v>
      </c>
      <c r="O258" s="29">
        <v>45060</v>
      </c>
      <c r="P258" s="23">
        <v>94717000</v>
      </c>
      <c r="Q258" s="24">
        <f t="shared" si="15"/>
        <v>56</v>
      </c>
      <c r="R258" s="25">
        <f t="shared" si="16"/>
        <v>304</v>
      </c>
      <c r="S258" s="26">
        <f t="shared" si="17"/>
        <v>0.18421052631578946</v>
      </c>
      <c r="T258" s="23">
        <v>0</v>
      </c>
      <c r="U258" s="23">
        <f t="shared" si="18"/>
        <v>94717000</v>
      </c>
      <c r="V258" s="19">
        <v>0</v>
      </c>
      <c r="W258" s="23">
        <v>0</v>
      </c>
      <c r="X258" s="23">
        <f t="shared" si="19"/>
        <v>94717000</v>
      </c>
      <c r="Y258" s="19">
        <v>0</v>
      </c>
      <c r="Z258" s="27" t="s">
        <v>45</v>
      </c>
      <c r="AA258" s="20" t="s">
        <v>146</v>
      </c>
      <c r="AC258" s="31"/>
      <c r="AD258" s="31"/>
      <c r="AE258" s="31"/>
    </row>
    <row r="259" spans="1:31" x14ac:dyDescent="0.25">
      <c r="A259" t="s">
        <v>38</v>
      </c>
      <c r="B259" s="18">
        <v>2022</v>
      </c>
      <c r="C259" s="19">
        <v>220420</v>
      </c>
      <c r="D259" s="20" t="s">
        <v>303</v>
      </c>
      <c r="E259" s="19">
        <v>890206351</v>
      </c>
      <c r="F259" s="20" t="s">
        <v>558</v>
      </c>
      <c r="G259" s="19">
        <v>1</v>
      </c>
      <c r="H259" s="20" t="s">
        <v>305</v>
      </c>
      <c r="I259" s="19">
        <v>80443395</v>
      </c>
      <c r="J259" s="19" t="s">
        <v>35</v>
      </c>
      <c r="K259" s="19" t="s">
        <v>35</v>
      </c>
      <c r="L259" s="22">
        <v>44804</v>
      </c>
      <c r="M259" s="29">
        <v>44750</v>
      </c>
      <c r="N259" s="29">
        <v>44767</v>
      </c>
      <c r="O259" s="29">
        <v>45010</v>
      </c>
      <c r="P259" s="23">
        <v>598680824</v>
      </c>
      <c r="Q259" s="24">
        <f t="shared" si="15"/>
        <v>54</v>
      </c>
      <c r="R259" s="25">
        <f t="shared" si="16"/>
        <v>243</v>
      </c>
      <c r="S259" s="26">
        <f t="shared" si="17"/>
        <v>0.22222222222222221</v>
      </c>
      <c r="T259" s="23">
        <v>8384219</v>
      </c>
      <c r="U259" s="23">
        <f t="shared" si="18"/>
        <v>590296605</v>
      </c>
      <c r="V259" s="19">
        <v>0</v>
      </c>
      <c r="W259" s="23">
        <v>0</v>
      </c>
      <c r="X259" s="23">
        <f t="shared" si="19"/>
        <v>598680824</v>
      </c>
      <c r="Y259" s="19">
        <v>0</v>
      </c>
      <c r="Z259" s="27" t="s">
        <v>79</v>
      </c>
      <c r="AA259" s="20" t="s">
        <v>306</v>
      </c>
      <c r="AC259" s="31"/>
      <c r="AD259" s="31"/>
      <c r="AE259" s="31"/>
    </row>
    <row r="260" spans="1:31" x14ac:dyDescent="0.25">
      <c r="B260" s="18">
        <v>2022</v>
      </c>
      <c r="C260" s="19">
        <v>220423</v>
      </c>
      <c r="D260" s="20" t="s">
        <v>248</v>
      </c>
      <c r="E260" s="19">
        <v>53002247</v>
      </c>
      <c r="F260" s="20" t="s">
        <v>195</v>
      </c>
      <c r="G260" s="19">
        <v>1</v>
      </c>
      <c r="H260" s="20" t="s">
        <v>34</v>
      </c>
      <c r="I260" s="19">
        <v>79856335</v>
      </c>
      <c r="J260" s="19" t="s">
        <v>35</v>
      </c>
      <c r="K260" s="19" t="s">
        <v>35</v>
      </c>
      <c r="L260" s="22">
        <v>44804</v>
      </c>
      <c r="M260" s="29">
        <v>44753</v>
      </c>
      <c r="N260" s="29">
        <v>44754</v>
      </c>
      <c r="O260" s="29">
        <v>44926</v>
      </c>
      <c r="P260" s="23">
        <v>54583467</v>
      </c>
      <c r="Q260" s="24">
        <f t="shared" si="15"/>
        <v>51</v>
      </c>
      <c r="R260" s="25">
        <f t="shared" si="16"/>
        <v>172</v>
      </c>
      <c r="S260" s="26">
        <f t="shared" si="17"/>
        <v>0.29651162790697677</v>
      </c>
      <c r="T260" s="23">
        <v>5892533</v>
      </c>
      <c r="U260" s="23">
        <f t="shared" si="18"/>
        <v>48690934</v>
      </c>
      <c r="V260" s="19">
        <v>0</v>
      </c>
      <c r="W260" s="23">
        <v>0</v>
      </c>
      <c r="X260" s="23">
        <f t="shared" si="19"/>
        <v>54583467</v>
      </c>
      <c r="Y260" s="19">
        <v>0</v>
      </c>
      <c r="Z260" s="27" t="s">
        <v>36</v>
      </c>
      <c r="AA260" s="20" t="s">
        <v>37</v>
      </c>
      <c r="AC260" s="31"/>
      <c r="AD260" s="31"/>
      <c r="AE260" s="31"/>
    </row>
    <row r="261" spans="1:31" x14ac:dyDescent="0.25">
      <c r="A261" t="s">
        <v>38</v>
      </c>
      <c r="B261" s="18">
        <v>2022</v>
      </c>
      <c r="C261" s="19">
        <v>220427</v>
      </c>
      <c r="D261" s="20" t="s">
        <v>248</v>
      </c>
      <c r="E261" s="19">
        <v>79272606</v>
      </c>
      <c r="F261" s="20" t="s">
        <v>559</v>
      </c>
      <c r="G261" s="19">
        <v>1</v>
      </c>
      <c r="H261" s="20" t="s">
        <v>560</v>
      </c>
      <c r="I261" s="19">
        <v>80074061</v>
      </c>
      <c r="J261" s="19" t="s">
        <v>35</v>
      </c>
      <c r="K261" s="19" t="s">
        <v>35</v>
      </c>
      <c r="L261" s="22">
        <v>44804</v>
      </c>
      <c r="M261" s="29">
        <v>44755</v>
      </c>
      <c r="N261" s="29">
        <v>44756</v>
      </c>
      <c r="O261" s="29">
        <v>44926</v>
      </c>
      <c r="P261" s="23">
        <v>44698667</v>
      </c>
      <c r="Q261" s="24">
        <f t="shared" si="15"/>
        <v>49</v>
      </c>
      <c r="R261" s="25">
        <f t="shared" si="16"/>
        <v>170</v>
      </c>
      <c r="S261" s="26">
        <f t="shared" si="17"/>
        <v>0.28823529411764703</v>
      </c>
      <c r="T261" s="23">
        <v>4469866</v>
      </c>
      <c r="U261" s="23">
        <f t="shared" si="18"/>
        <v>40228801</v>
      </c>
      <c r="V261" s="19">
        <v>0</v>
      </c>
      <c r="W261" s="23">
        <v>0</v>
      </c>
      <c r="X261" s="23">
        <f t="shared" si="19"/>
        <v>44698667</v>
      </c>
      <c r="Y261" s="19">
        <v>0</v>
      </c>
      <c r="Z261" s="27" t="s">
        <v>36</v>
      </c>
      <c r="AA261" s="20" t="s">
        <v>37</v>
      </c>
      <c r="AC261" s="31"/>
      <c r="AD261" s="31"/>
      <c r="AE261" s="31"/>
    </row>
    <row r="262" spans="1:31" x14ac:dyDescent="0.25">
      <c r="B262" s="18">
        <v>2022</v>
      </c>
      <c r="C262" s="19">
        <v>220430</v>
      </c>
      <c r="D262" s="20" t="s">
        <v>561</v>
      </c>
      <c r="E262" s="19">
        <v>900427788</v>
      </c>
      <c r="F262" s="20" t="s">
        <v>562</v>
      </c>
      <c r="G262" s="19">
        <v>1</v>
      </c>
      <c r="H262" s="20" t="s">
        <v>44</v>
      </c>
      <c r="I262" s="19">
        <v>52427296</v>
      </c>
      <c r="J262" s="19" t="s">
        <v>35</v>
      </c>
      <c r="K262" s="19" t="s">
        <v>35</v>
      </c>
      <c r="L262" s="22">
        <v>44804</v>
      </c>
      <c r="M262" s="29">
        <v>44757</v>
      </c>
      <c r="N262" s="29">
        <v>44767</v>
      </c>
      <c r="O262" s="29">
        <v>45239</v>
      </c>
      <c r="P262" s="23">
        <v>2969744562</v>
      </c>
      <c r="Q262" s="24">
        <f t="shared" si="15"/>
        <v>47</v>
      </c>
      <c r="R262" s="25">
        <f t="shared" si="16"/>
        <v>472</v>
      </c>
      <c r="S262" s="26">
        <f t="shared" si="17"/>
        <v>9.9576271186440676E-2</v>
      </c>
      <c r="T262" s="23">
        <v>39203740</v>
      </c>
      <c r="U262" s="23">
        <f t="shared" si="18"/>
        <v>2930540822</v>
      </c>
      <c r="V262" s="19">
        <v>0</v>
      </c>
      <c r="W262" s="23">
        <v>0</v>
      </c>
      <c r="X262" s="23">
        <f t="shared" si="19"/>
        <v>2969744562</v>
      </c>
      <c r="Y262" s="19">
        <v>0</v>
      </c>
      <c r="Z262" s="27" t="s">
        <v>45</v>
      </c>
      <c r="AA262" s="20" t="s">
        <v>46</v>
      </c>
      <c r="AC262" s="31"/>
      <c r="AD262" s="31"/>
      <c r="AE262" s="31"/>
    </row>
    <row r="263" spans="1:31" x14ac:dyDescent="0.25">
      <c r="A263" t="s">
        <v>38</v>
      </c>
      <c r="B263" s="18">
        <v>2022</v>
      </c>
      <c r="C263" s="19">
        <v>220434</v>
      </c>
      <c r="D263" s="20" t="s">
        <v>215</v>
      </c>
      <c r="E263" s="19">
        <v>53166511</v>
      </c>
      <c r="F263" s="20" t="s">
        <v>440</v>
      </c>
      <c r="G263" s="19">
        <v>1</v>
      </c>
      <c r="H263" s="20" t="s">
        <v>217</v>
      </c>
      <c r="I263" s="19">
        <v>88276505</v>
      </c>
      <c r="J263" s="19" t="s">
        <v>35</v>
      </c>
      <c r="K263" s="19" t="s">
        <v>35</v>
      </c>
      <c r="L263" s="22">
        <v>44804</v>
      </c>
      <c r="M263" s="29">
        <v>44767</v>
      </c>
      <c r="N263" s="29">
        <v>44768</v>
      </c>
      <c r="O263" s="29">
        <v>44951</v>
      </c>
      <c r="P263" s="23">
        <v>47328000</v>
      </c>
      <c r="Q263" s="24">
        <f t="shared" si="15"/>
        <v>37</v>
      </c>
      <c r="R263" s="25">
        <f t="shared" si="16"/>
        <v>183</v>
      </c>
      <c r="S263" s="26">
        <f t="shared" si="17"/>
        <v>0.20218579234972678</v>
      </c>
      <c r="T263" s="23">
        <v>1314667</v>
      </c>
      <c r="U263" s="23">
        <f t="shared" si="18"/>
        <v>46013333</v>
      </c>
      <c r="V263" s="19">
        <v>0</v>
      </c>
      <c r="W263" s="23">
        <v>0</v>
      </c>
      <c r="X263" s="23">
        <f t="shared" si="19"/>
        <v>47328000</v>
      </c>
      <c r="Y263" s="19">
        <v>0</v>
      </c>
      <c r="Z263" s="27" t="s">
        <v>218</v>
      </c>
      <c r="AA263" s="20" t="s">
        <v>219</v>
      </c>
      <c r="AC263" s="31"/>
      <c r="AD263" s="31"/>
      <c r="AE263" s="31"/>
    </row>
    <row r="264" spans="1:31" x14ac:dyDescent="0.25">
      <c r="B264" s="18">
        <v>2022</v>
      </c>
      <c r="C264" s="19">
        <v>220443</v>
      </c>
      <c r="D264" s="20" t="s">
        <v>303</v>
      </c>
      <c r="E264" s="19">
        <v>830075961</v>
      </c>
      <c r="F264" s="20" t="s">
        <v>563</v>
      </c>
      <c r="G264" s="19">
        <v>1</v>
      </c>
      <c r="H264" s="20" t="s">
        <v>305</v>
      </c>
      <c r="I264" s="19">
        <v>80443395</v>
      </c>
      <c r="J264" s="19" t="s">
        <v>35</v>
      </c>
      <c r="K264" s="19" t="s">
        <v>35</v>
      </c>
      <c r="L264" s="22">
        <v>44804</v>
      </c>
      <c r="M264" s="29">
        <v>44770</v>
      </c>
      <c r="N264" s="29">
        <v>44781</v>
      </c>
      <c r="O264" s="29">
        <v>44965</v>
      </c>
      <c r="P264" s="23">
        <v>78060000</v>
      </c>
      <c r="Q264" s="24">
        <f t="shared" si="15"/>
        <v>34</v>
      </c>
      <c r="R264" s="25">
        <f t="shared" si="16"/>
        <v>184</v>
      </c>
      <c r="S264" s="26">
        <f t="shared" ref="S264" si="20">IF(+Q264/R264&gt;1,100%,Q264/R264)</f>
        <v>0.18478260869565216</v>
      </c>
      <c r="T264" s="23">
        <v>0</v>
      </c>
      <c r="U264" s="23">
        <f t="shared" ref="U264" si="21">+X264-T264</f>
        <v>78060000</v>
      </c>
      <c r="V264" s="19">
        <v>0</v>
      </c>
      <c r="W264" s="23">
        <v>0</v>
      </c>
      <c r="X264" s="23">
        <f t="shared" si="19"/>
        <v>78060000</v>
      </c>
      <c r="Y264" s="19">
        <v>0</v>
      </c>
      <c r="Z264" s="27" t="s">
        <v>79</v>
      </c>
      <c r="AA264" s="20" t="s">
        <v>306</v>
      </c>
      <c r="AC264" s="31"/>
      <c r="AD264" s="31"/>
      <c r="AE264" s="31"/>
    </row>
  </sheetData>
  <sheetProtection formatCells="0" autoFilter="0" pivotTables="0"/>
  <autoFilter ref="B7:AA264" xr:uid="{00000000-0001-0000-0200-000000000000}"/>
  <conditionalFormatting sqref="C8:C264">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2022-09-10T04:34:25Z</dcterms:created>
  <dcterms:modified xsi:type="dcterms:W3CDTF">2022-09-10T04:36:21Z</dcterms:modified>
</cp:coreProperties>
</file>