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stanza\2021\Oficios\Concejo\Proposicion 473\"/>
    </mc:Choice>
  </mc:AlternateContent>
  <xr:revisionPtr revIDLastSave="0" documentId="8_{AD46CE7F-DD82-4918-9146-2F1EDBB7DA8E}" xr6:coauthVersionLast="47" xr6:coauthVersionMax="47" xr10:uidLastSave="{00000000-0000-0000-0000-000000000000}"/>
  <bookViews>
    <workbookView xWindow="-120" yWindow="-120" windowWidth="29040" windowHeight="15840" xr2:uid="{9BB49D3D-B2D3-416A-BCC5-56923CA39316}"/>
  </bookViews>
  <sheets>
    <sheet name="pto anual2021" sheetId="1" r:id="rId1"/>
    <sheet name="Admoncentral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2" l="1"/>
  <c r="B79" i="2"/>
  <c r="F74" i="2"/>
  <c r="B69" i="2"/>
  <c r="B59" i="2"/>
  <c r="G99" i="2"/>
  <c r="F99" i="2"/>
  <c r="E99" i="2"/>
  <c r="D99" i="2"/>
  <c r="D94" i="2" s="1"/>
  <c r="C99" i="2"/>
  <c r="B99" i="2"/>
  <c r="G95" i="2"/>
  <c r="G94" i="2" s="1"/>
  <c r="F95" i="2"/>
  <c r="F94" i="2" s="1"/>
  <c r="E95" i="2"/>
  <c r="E94" i="2" s="1"/>
  <c r="D95" i="2"/>
  <c r="C95" i="2"/>
  <c r="C94" i="2" s="1"/>
  <c r="B95" i="2"/>
  <c r="G90" i="2"/>
  <c r="G89" i="2" s="1"/>
  <c r="F90" i="2"/>
  <c r="F89" i="2" s="1"/>
  <c r="E90" i="2"/>
  <c r="E89" i="2" s="1"/>
  <c r="D90" i="2"/>
  <c r="D89" i="2" s="1"/>
  <c r="C90" i="2"/>
  <c r="C89" i="2" s="1"/>
  <c r="B90" i="2"/>
  <c r="B89" i="2" s="1"/>
  <c r="G85" i="2"/>
  <c r="G84" i="2" s="1"/>
  <c r="F85" i="2"/>
  <c r="F84" i="2" s="1"/>
  <c r="E85" i="2"/>
  <c r="E84" i="2" s="1"/>
  <c r="D85" i="2"/>
  <c r="D84" i="2" s="1"/>
  <c r="C85" i="2"/>
  <c r="C84" i="2" s="1"/>
  <c r="B85" i="2"/>
  <c r="B84" i="2" s="1"/>
  <c r="G80" i="2"/>
  <c r="G79" i="2" s="1"/>
  <c r="F80" i="2"/>
  <c r="F79" i="2" s="1"/>
  <c r="E80" i="2"/>
  <c r="E79" i="2" s="1"/>
  <c r="D80" i="2"/>
  <c r="D79" i="2" s="1"/>
  <c r="C80" i="2"/>
  <c r="C79" i="2" s="1"/>
  <c r="B80" i="2"/>
  <c r="G75" i="2"/>
  <c r="G74" i="2" s="1"/>
  <c r="F75" i="2"/>
  <c r="E75" i="2"/>
  <c r="E74" i="2" s="1"/>
  <c r="D75" i="2"/>
  <c r="D74" i="2" s="1"/>
  <c r="C75" i="2"/>
  <c r="C74" i="2" s="1"/>
  <c r="B75" i="2"/>
  <c r="B74" i="2" s="1"/>
  <c r="G70" i="2"/>
  <c r="G69" i="2" s="1"/>
  <c r="F70" i="2"/>
  <c r="F69" i="2" s="1"/>
  <c r="E70" i="2"/>
  <c r="E69" i="2" s="1"/>
  <c r="D70" i="2"/>
  <c r="D69" i="2" s="1"/>
  <c r="C70" i="2"/>
  <c r="C69" i="2" s="1"/>
  <c r="B70" i="2"/>
  <c r="G65" i="2"/>
  <c r="G64" i="2" s="1"/>
  <c r="F65" i="2"/>
  <c r="F64" i="2" s="1"/>
  <c r="E65" i="2"/>
  <c r="E64" i="2" s="1"/>
  <c r="D65" i="2"/>
  <c r="D64" i="2" s="1"/>
  <c r="C65" i="2"/>
  <c r="C64" i="2" s="1"/>
  <c r="B65" i="2"/>
  <c r="B64" i="2" s="1"/>
  <c r="G60" i="2"/>
  <c r="G59" i="2" s="1"/>
  <c r="F60" i="2"/>
  <c r="F59" i="2" s="1"/>
  <c r="E60" i="2"/>
  <c r="E59" i="2" s="1"/>
  <c r="D60" i="2"/>
  <c r="D59" i="2" s="1"/>
  <c r="C60" i="2"/>
  <c r="C59" i="2" s="1"/>
  <c r="B60" i="2"/>
  <c r="G55" i="2"/>
  <c r="G54" i="2" s="1"/>
  <c r="F55" i="2"/>
  <c r="F54" i="2" s="1"/>
  <c r="E55" i="2"/>
  <c r="E54" i="2" s="1"/>
  <c r="D55" i="2"/>
  <c r="D54" i="2" s="1"/>
  <c r="C55" i="2"/>
  <c r="C54" i="2" s="1"/>
  <c r="B55" i="2"/>
  <c r="B54" i="2" s="1"/>
  <c r="G50" i="2"/>
  <c r="G49" i="2" s="1"/>
  <c r="F50" i="2"/>
  <c r="F49" i="2" s="1"/>
  <c r="E50" i="2"/>
  <c r="E49" i="2" s="1"/>
  <c r="D50" i="2"/>
  <c r="D49" i="2" s="1"/>
  <c r="C50" i="2"/>
  <c r="C49" i="2" s="1"/>
  <c r="B50" i="2"/>
  <c r="B49" i="2" s="1"/>
  <c r="G45" i="2"/>
  <c r="G44" i="2" s="1"/>
  <c r="F45" i="2"/>
  <c r="F44" i="2" s="1"/>
  <c r="E45" i="2"/>
  <c r="E44" i="2" s="1"/>
  <c r="D45" i="2"/>
  <c r="D44" i="2" s="1"/>
  <c r="C45" i="2"/>
  <c r="C44" i="2" s="1"/>
  <c r="B45" i="2"/>
  <c r="B44" i="2" s="1"/>
  <c r="G40" i="2"/>
  <c r="G39" i="2" s="1"/>
  <c r="F40" i="2"/>
  <c r="F39" i="2" s="1"/>
  <c r="E40" i="2"/>
  <c r="E39" i="2" s="1"/>
  <c r="D40" i="2"/>
  <c r="D39" i="2" s="1"/>
  <c r="C40" i="2"/>
  <c r="C39" i="2" s="1"/>
  <c r="B40" i="2"/>
  <c r="B39" i="2" s="1"/>
  <c r="G35" i="2"/>
  <c r="F35" i="2"/>
  <c r="E35" i="2"/>
  <c r="D35" i="2"/>
  <c r="C35" i="2"/>
  <c r="B35" i="2"/>
  <c r="G31" i="2"/>
  <c r="F31" i="2"/>
  <c r="E31" i="2"/>
  <c r="D31" i="2"/>
  <c r="C31" i="2"/>
  <c r="B31" i="2"/>
  <c r="G26" i="2"/>
  <c r="F26" i="2"/>
  <c r="E26" i="2"/>
  <c r="D26" i="2"/>
  <c r="C26" i="2"/>
  <c r="B26" i="2"/>
  <c r="G22" i="2"/>
  <c r="F22" i="2"/>
  <c r="E22" i="2"/>
  <c r="D22" i="2"/>
  <c r="C22" i="2"/>
  <c r="B22" i="2"/>
  <c r="G18" i="2"/>
  <c r="F18" i="2"/>
  <c r="E18" i="2"/>
  <c r="D18" i="2"/>
  <c r="C18" i="2"/>
  <c r="B18" i="2"/>
  <c r="G13" i="2"/>
  <c r="F13" i="2"/>
  <c r="E13" i="2"/>
  <c r="D13" i="2"/>
  <c r="C13" i="2"/>
  <c r="B13" i="2"/>
  <c r="G9" i="2"/>
  <c r="F9" i="2"/>
  <c r="E9" i="2"/>
  <c r="D9" i="2"/>
  <c r="C9" i="2"/>
  <c r="B9" i="2"/>
  <c r="F9" i="1"/>
  <c r="B13" i="1"/>
  <c r="C197" i="1"/>
  <c r="D13" i="1"/>
  <c r="E13" i="1"/>
  <c r="F13" i="1"/>
  <c r="G13" i="1"/>
  <c r="G111" i="1"/>
  <c r="E140" i="1"/>
  <c r="G136" i="1"/>
  <c r="F115" i="1"/>
  <c r="F63" i="1"/>
  <c r="F58" i="1"/>
  <c r="F57" i="1" s="1"/>
  <c r="F31" i="1"/>
  <c r="F171" i="1"/>
  <c r="F170" i="1" s="1"/>
  <c r="E171" i="1"/>
  <c r="E170" i="1" s="1"/>
  <c r="E76" i="1"/>
  <c r="G176" i="1"/>
  <c r="F176" i="1"/>
  <c r="G84" i="1"/>
  <c r="F166" i="1"/>
  <c r="G48" i="1"/>
  <c r="E53" i="1"/>
  <c r="E52" i="1" s="1"/>
  <c r="F103" i="1"/>
  <c r="D198" i="1"/>
  <c r="B198" i="1"/>
  <c r="F48" i="1"/>
  <c r="G132" i="1"/>
  <c r="E132" i="1"/>
  <c r="F98" i="1"/>
  <c r="G40" i="1"/>
  <c r="F196" i="1"/>
  <c r="F132" i="1"/>
  <c r="F119" i="1"/>
  <c r="G107" i="1"/>
  <c r="F162" i="1"/>
  <c r="E136" i="1"/>
  <c r="F89" i="1"/>
  <c r="F88" i="1" s="1"/>
  <c r="E89" i="1"/>
  <c r="E88" i="1" s="1"/>
  <c r="G103" i="1"/>
  <c r="F40" i="1"/>
  <c r="G18" i="1"/>
  <c r="F18" i="1"/>
  <c r="E9" i="1"/>
  <c r="C196" i="1"/>
  <c r="B196" i="1"/>
  <c r="D197" i="1"/>
  <c r="B197" i="1"/>
  <c r="F180" i="1"/>
  <c r="E158" i="1"/>
  <c r="G119" i="1"/>
  <c r="G98" i="1"/>
  <c r="E98" i="1"/>
  <c r="G94" i="1"/>
  <c r="F94" i="1"/>
  <c r="E94" i="1"/>
  <c r="G53" i="1"/>
  <c r="G52" i="1" s="1"/>
  <c r="F44" i="1"/>
  <c r="G22" i="1"/>
  <c r="E22" i="1"/>
  <c r="G8" i="2" l="1"/>
  <c r="F8" i="2"/>
  <c r="B30" i="2"/>
  <c r="B8" i="2"/>
  <c r="D30" i="2"/>
  <c r="D8" i="2"/>
  <c r="E8" i="2"/>
  <c r="F17" i="2"/>
  <c r="G17" i="2"/>
  <c r="C17" i="2"/>
  <c r="E17" i="2"/>
  <c r="C30" i="2"/>
  <c r="C103" i="2" s="1"/>
  <c r="C8" i="2"/>
  <c r="E30" i="2"/>
  <c r="E103" i="2" s="1"/>
  <c r="F30" i="2"/>
  <c r="F103" i="2" s="1"/>
  <c r="G30" i="2"/>
  <c r="G103" i="2" s="1"/>
  <c r="B17" i="2"/>
  <c r="B103" i="2" s="1"/>
  <c r="D17" i="2"/>
  <c r="D103" i="2" s="1"/>
  <c r="C13" i="1"/>
  <c r="E196" i="1"/>
  <c r="D196" i="1"/>
  <c r="D199" i="1" s="1"/>
  <c r="G196" i="1"/>
  <c r="E44" i="1"/>
  <c r="G171" i="1"/>
  <c r="G170" i="1" s="1"/>
  <c r="F71" i="1"/>
  <c r="E176" i="1"/>
  <c r="E58" i="1"/>
  <c r="E57" i="1" s="1"/>
  <c r="E198" i="1"/>
  <c r="G31" i="1"/>
  <c r="G153" i="1"/>
  <c r="F198" i="1"/>
  <c r="F26" i="1"/>
  <c r="F17" i="1" s="1"/>
  <c r="G198" i="1"/>
  <c r="E26" i="1"/>
  <c r="E153" i="1"/>
  <c r="F84" i="1"/>
  <c r="E63" i="1"/>
  <c r="G123" i="1"/>
  <c r="G158" i="1"/>
  <c r="E67" i="1"/>
  <c r="F53" i="1"/>
  <c r="F52" i="1" s="1"/>
  <c r="F67" i="1"/>
  <c r="G67" i="1"/>
  <c r="G128" i="1"/>
  <c r="C198" i="1"/>
  <c r="C199" i="1" s="1"/>
  <c r="E180" i="1"/>
  <c r="E31" i="1"/>
  <c r="G145" i="1"/>
  <c r="F80" i="1"/>
  <c r="E123" i="1"/>
  <c r="F184" i="1"/>
  <c r="F175" i="1" s="1"/>
  <c r="F76" i="1"/>
  <c r="E18" i="1"/>
  <c r="F128" i="1"/>
  <c r="G149" i="1"/>
  <c r="G140" i="1"/>
  <c r="G197" i="1"/>
  <c r="F197" i="1"/>
  <c r="G71" i="1"/>
  <c r="E197" i="1"/>
  <c r="F153" i="1"/>
  <c r="E35" i="1"/>
  <c r="G89" i="1"/>
  <c r="G88" i="1" s="1"/>
  <c r="E71" i="1"/>
  <c r="G44" i="1"/>
  <c r="F145" i="1"/>
  <c r="E128" i="1"/>
  <c r="E127" i="1" s="1"/>
  <c r="F111" i="1"/>
  <c r="G80" i="1"/>
  <c r="E162" i="1"/>
  <c r="G115" i="1"/>
  <c r="E40" i="1"/>
  <c r="E149" i="1"/>
  <c r="F35" i="1"/>
  <c r="F30" i="1" s="1"/>
  <c r="E48" i="1"/>
  <c r="E103" i="1"/>
  <c r="G58" i="1"/>
  <c r="G57" i="1" s="1"/>
  <c r="F22" i="1"/>
  <c r="F107" i="1"/>
  <c r="E119" i="1"/>
  <c r="F123" i="1"/>
  <c r="E166" i="1"/>
  <c r="E145" i="1"/>
  <c r="G35" i="1"/>
  <c r="G30" i="1" s="1"/>
  <c r="F136" i="1"/>
  <c r="E84" i="1"/>
  <c r="G9" i="1"/>
  <c r="G8" i="1" s="1"/>
  <c r="G76" i="1"/>
  <c r="F149" i="1"/>
  <c r="E111" i="1"/>
  <c r="F140" i="1"/>
  <c r="G184" i="1"/>
  <c r="G166" i="1"/>
  <c r="F158" i="1"/>
  <c r="F157" i="1" s="1"/>
  <c r="E80" i="1"/>
  <c r="E115" i="1"/>
  <c r="G26" i="1"/>
  <c r="G17" i="1" s="1"/>
  <c r="G162" i="1"/>
  <c r="G63" i="1"/>
  <c r="E184" i="1"/>
  <c r="G180" i="1"/>
  <c r="G93" i="1"/>
  <c r="E93" i="1"/>
  <c r="G39" i="1"/>
  <c r="F39" i="1"/>
  <c r="E107" i="1"/>
  <c r="E8" i="1"/>
  <c r="F8" i="1"/>
  <c r="F93" i="1"/>
  <c r="F62" i="1" l="1"/>
  <c r="E17" i="1"/>
  <c r="G102" i="1"/>
  <c r="G144" i="1"/>
  <c r="E62" i="1"/>
  <c r="E30" i="1"/>
  <c r="E144" i="1"/>
  <c r="F75" i="1"/>
  <c r="G127" i="1"/>
  <c r="G75" i="1"/>
  <c r="E175" i="1"/>
  <c r="F199" i="1"/>
  <c r="G199" i="1"/>
  <c r="G175" i="1"/>
  <c r="E199" i="1"/>
  <c r="F144" i="1"/>
  <c r="F102" i="1"/>
  <c r="E157" i="1"/>
  <c r="G62" i="1"/>
  <c r="F127" i="1"/>
  <c r="E39" i="1"/>
  <c r="E75" i="1"/>
  <c r="G157" i="1"/>
  <c r="E102" i="1"/>
  <c r="C80" i="1"/>
  <c r="B80" i="1"/>
  <c r="C132" i="1"/>
  <c r="D67" i="1"/>
  <c r="C67" i="1"/>
  <c r="C107" i="1"/>
  <c r="B184" i="1"/>
  <c r="D180" i="1"/>
  <c r="C180" i="1"/>
  <c r="D171" i="1"/>
  <c r="D170" i="1" s="1"/>
  <c r="C171" i="1"/>
  <c r="C170" i="1" s="1"/>
  <c r="B171" i="1"/>
  <c r="B170" i="1" s="1"/>
  <c r="D158" i="1"/>
  <c r="C158" i="1"/>
  <c r="B158" i="1"/>
  <c r="D166" i="1"/>
  <c r="C162" i="1"/>
  <c r="B162" i="1"/>
  <c r="B180" i="1"/>
  <c r="B176" i="1"/>
  <c r="C166" i="1"/>
  <c r="B166" i="1"/>
  <c r="B140" i="1"/>
  <c r="D44" i="1"/>
  <c r="C44" i="1"/>
  <c r="D40" i="1"/>
  <c r="D35" i="1"/>
  <c r="C35" i="1"/>
  <c r="B35" i="1"/>
  <c r="D31" i="1"/>
  <c r="C31" i="1"/>
  <c r="C40" i="1"/>
  <c r="B40" i="1"/>
  <c r="B175" i="1" l="1"/>
  <c r="G188" i="1"/>
  <c r="F188" i="1"/>
  <c r="E188" i="1"/>
  <c r="B157" i="1"/>
  <c r="C157" i="1"/>
  <c r="C30" i="1"/>
  <c r="D176" i="1"/>
  <c r="C176" i="1"/>
  <c r="D184" i="1"/>
  <c r="C184" i="1"/>
  <c r="D162" i="1"/>
  <c r="D157" i="1" s="1"/>
  <c r="D149" i="1"/>
  <c r="D89" i="1"/>
  <c r="D88" i="1" s="1"/>
  <c r="B149" i="1"/>
  <c r="D140" i="1"/>
  <c r="B115" i="1"/>
  <c r="D132" i="1"/>
  <c r="D153" i="1"/>
  <c r="C153" i="1"/>
  <c r="B153" i="1"/>
  <c r="C149" i="1"/>
  <c r="D145" i="1"/>
  <c r="C145" i="1"/>
  <c r="B145" i="1"/>
  <c r="C115" i="1"/>
  <c r="D98" i="1"/>
  <c r="D128" i="1"/>
  <c r="C111" i="1"/>
  <c r="B119" i="1"/>
  <c r="C140" i="1"/>
  <c r="D136" i="1"/>
  <c r="C136" i="1"/>
  <c r="B136" i="1"/>
  <c r="C128" i="1"/>
  <c r="B128" i="1"/>
  <c r="D53" i="1"/>
  <c r="D52" i="1" s="1"/>
  <c r="B84" i="1"/>
  <c r="C98" i="1"/>
  <c r="D94" i="1"/>
  <c r="B111" i="1"/>
  <c r="B98" i="1"/>
  <c r="B103" i="1"/>
  <c r="D111" i="1"/>
  <c r="C123" i="1"/>
  <c r="D123" i="1"/>
  <c r="B123" i="1"/>
  <c r="D119" i="1"/>
  <c r="C119" i="1"/>
  <c r="D115" i="1"/>
  <c r="D107" i="1"/>
  <c r="B107" i="1"/>
  <c r="D103" i="1"/>
  <c r="C103" i="1"/>
  <c r="C94" i="1"/>
  <c r="B94" i="1"/>
  <c r="B71" i="1"/>
  <c r="C53" i="1"/>
  <c r="C52" i="1" s="1"/>
  <c r="B89" i="1"/>
  <c r="B88" i="1" s="1"/>
  <c r="D48" i="1"/>
  <c r="D39" i="1" s="1"/>
  <c r="C76" i="1"/>
  <c r="D84" i="1"/>
  <c r="C84" i="1"/>
  <c r="D76" i="1"/>
  <c r="B76" i="1"/>
  <c r="B53" i="1"/>
  <c r="B52" i="1" s="1"/>
  <c r="B58" i="1"/>
  <c r="B57" i="1" s="1"/>
  <c r="B48" i="1"/>
  <c r="C89" i="1"/>
  <c r="C88" i="1" s="1"/>
  <c r="C48" i="1"/>
  <c r="C39" i="1" s="1"/>
  <c r="D58" i="1"/>
  <c r="D57" i="1" s="1"/>
  <c r="D80" i="1"/>
  <c r="D71" i="1"/>
  <c r="C71" i="1"/>
  <c r="B67" i="1"/>
  <c r="D63" i="1"/>
  <c r="C63" i="1"/>
  <c r="B63" i="1"/>
  <c r="C58" i="1"/>
  <c r="C57" i="1" s="1"/>
  <c r="B44" i="1"/>
  <c r="D30" i="1"/>
  <c r="D26" i="1"/>
  <c r="C9" i="1"/>
  <c r="B31" i="1"/>
  <c r="B30" i="1" s="1"/>
  <c r="C26" i="1"/>
  <c r="D18" i="1"/>
  <c r="B26" i="1"/>
  <c r="C18" i="1"/>
  <c r="B9" i="1"/>
  <c r="D9" i="1"/>
  <c r="C22" i="1"/>
  <c r="B18" i="1"/>
  <c r="D22" i="1"/>
  <c r="B22" i="1"/>
  <c r="C175" i="1" l="1"/>
  <c r="D175" i="1"/>
  <c r="C93" i="1"/>
  <c r="C75" i="1"/>
  <c r="B62" i="1"/>
  <c r="C127" i="1"/>
  <c r="B144" i="1"/>
  <c r="B93" i="1"/>
  <c r="C17" i="1"/>
  <c r="C102" i="1"/>
  <c r="B39" i="1"/>
  <c r="B75" i="1"/>
  <c r="B102" i="1"/>
  <c r="D93" i="1"/>
  <c r="B8" i="1"/>
  <c r="B17" i="1"/>
  <c r="C144" i="1"/>
  <c r="C8" i="1"/>
  <c r="C62" i="1"/>
  <c r="B132" i="1"/>
  <c r="B127" i="1" s="1"/>
  <c r="D127" i="1"/>
  <c r="D62" i="1"/>
  <c r="D17" i="1"/>
  <c r="D144" i="1"/>
  <c r="D102" i="1"/>
  <c r="D75" i="1"/>
  <c r="D8" i="1"/>
  <c r="B188" i="1" l="1"/>
  <c r="B199" i="1" s="1"/>
  <c r="D188" i="1"/>
  <c r="C188" i="1"/>
</calcChain>
</file>

<file path=xl/sharedStrings.xml><?xml version="1.0" encoding="utf-8"?>
<sst xmlns="http://schemas.openxmlformats.org/spreadsheetml/2006/main" count="323" uniqueCount="78">
  <si>
    <t>SECTOR / ENTIDAD</t>
  </si>
  <si>
    <t>Gestión Pública</t>
  </si>
  <si>
    <t xml:space="preserve">   Secretaría General</t>
  </si>
  <si>
    <t xml:space="preserve">   Depto. Admvo. Del Servicio Civil</t>
  </si>
  <si>
    <t>Gobierno</t>
  </si>
  <si>
    <t xml:space="preserve">   Secretaría Distrital de Gobierno</t>
  </si>
  <si>
    <t xml:space="preserve">   Depto. Admvo. de la Defensoría del Espacio Público</t>
  </si>
  <si>
    <t xml:space="preserve">   Instituto Distrital de la Participación y Acción Comunal</t>
  </si>
  <si>
    <t>Seguridad, Convivencia y Justicia</t>
  </si>
  <si>
    <t xml:space="preserve">   Unidad Administrativa Especial de Bomberos</t>
  </si>
  <si>
    <t xml:space="preserve">   Secretaria Distrital de Seguridad, Convivencia y Justicia</t>
  </si>
  <si>
    <t>Hacienda</t>
  </si>
  <si>
    <t xml:space="preserve">   Secretaría Distrital de Hacienda</t>
  </si>
  <si>
    <t xml:space="preserve">   Unidad Administrativa Especial de Catastro Distrital</t>
  </si>
  <si>
    <t xml:space="preserve">   Fondo de Prestaciones Económicas, Cesantías y Pensiones - FONCEP.</t>
  </si>
  <si>
    <t xml:space="preserve">Planeación </t>
  </si>
  <si>
    <t xml:space="preserve">   Secretaría Distrital de Planeación</t>
  </si>
  <si>
    <t>Mujer</t>
  </si>
  <si>
    <t xml:space="preserve">   Secretaría Distrital de la Mujer</t>
  </si>
  <si>
    <t>Desarrollo Económico, Industria y Turismo</t>
  </si>
  <si>
    <t xml:space="preserve">   Secretaría Distrital de Desarrollo Económico</t>
  </si>
  <si>
    <t xml:space="preserve">   Instituto para la Economía Social - IPES</t>
  </si>
  <si>
    <t xml:space="preserve">   Instituto Distrital de Turismo</t>
  </si>
  <si>
    <t>Educación</t>
  </si>
  <si>
    <t xml:space="preserve">   Secretaría Distrital de Educación</t>
  </si>
  <si>
    <t xml:space="preserve">   Instituto para la Investigación Educactiva y el Desarrollo Pedagógico - IDEP</t>
  </si>
  <si>
    <t xml:space="preserve">   Universidad Distrital Franscisco José de Caldas</t>
  </si>
  <si>
    <t xml:space="preserve">Salud </t>
  </si>
  <si>
    <t xml:space="preserve">   Fondo Financiero Distrital de Salud</t>
  </si>
  <si>
    <t>Integración Social</t>
  </si>
  <si>
    <t xml:space="preserve">   Secretaría Distrital de Integración Social</t>
  </si>
  <si>
    <t xml:space="preserve">   Instituto Distrital para la Protección de la Niñez y de la Juventud - IDIPRON</t>
  </si>
  <si>
    <t xml:space="preserve">Cultura, Recreación y Deporte </t>
  </si>
  <si>
    <t xml:space="preserve">   Secretaría Distrital de Cultura, Recreación y Deporte</t>
  </si>
  <si>
    <t xml:space="preserve">   Instituto Distrital de Recreación y el Deporte - IDRD</t>
  </si>
  <si>
    <t xml:space="preserve">   Orquesta Filarmónica</t>
  </si>
  <si>
    <t xml:space="preserve">   Instituto Distrital del Patrimonio Cultural</t>
  </si>
  <si>
    <t xml:space="preserve">   Fundación Gilberto Alzate Avendaño</t>
  </si>
  <si>
    <t xml:space="preserve">   Instituto Distrital de las Artes-IDARTES</t>
  </si>
  <si>
    <t>Ambiente</t>
  </si>
  <si>
    <t xml:space="preserve">   Secretaría Distrital de Ambiente</t>
  </si>
  <si>
    <t xml:space="preserve">   Jardín Botánico José Celestino Mutis</t>
  </si>
  <si>
    <t>Instituto Distrital de la Protección y Bienestar Animal</t>
  </si>
  <si>
    <t>Movilidad</t>
  </si>
  <si>
    <t xml:space="preserve">   Secretaría Distrital de Movilidad</t>
  </si>
  <si>
    <t xml:space="preserve">   Instituto de Desarrollo Urbano - IDU</t>
  </si>
  <si>
    <t xml:space="preserve">   Unidad Administrativa Especial de Rehabilitación y Mantenimiento Vial</t>
  </si>
  <si>
    <t>Hábitat.</t>
  </si>
  <si>
    <t xml:space="preserve">   Secretaría Distrital de Hábitat</t>
  </si>
  <si>
    <t xml:space="preserve">   Caja de Vivienda Popular </t>
  </si>
  <si>
    <t xml:space="preserve">   Unidad Administrativa Especial de Servicios Públicos</t>
  </si>
  <si>
    <t>Gestión Jurídica</t>
  </si>
  <si>
    <t xml:space="preserve">   Secretaría Jurídica Distrital </t>
  </si>
  <si>
    <t>Otras Entidades Distritales</t>
  </si>
  <si>
    <t xml:space="preserve">   Contraloría</t>
  </si>
  <si>
    <t xml:space="preserve">   Personería</t>
  </si>
  <si>
    <t xml:space="preserve">   Veeduría</t>
  </si>
  <si>
    <t> Instituto Distrital de Gestión de Riesgos y Cambio Climático - IDIGER</t>
  </si>
  <si>
    <t>PRESUPUESTO ANUAL - SECTORIAL POR ENTIDADES</t>
  </si>
  <si>
    <t>Pesos $</t>
  </si>
  <si>
    <t xml:space="preserve">PRESUPUESTO </t>
  </si>
  <si>
    <t>VIGENTE</t>
  </si>
  <si>
    <t>ACUMULADOS</t>
  </si>
  <si>
    <t xml:space="preserve">COMPROMISOS </t>
  </si>
  <si>
    <t xml:space="preserve">GIROS </t>
  </si>
  <si>
    <t>Diciembre 2020</t>
  </si>
  <si>
    <t>Agosto 2021</t>
  </si>
  <si>
    <t xml:space="preserve">    Servicios de limpieza general</t>
  </si>
  <si>
    <t xml:space="preserve">    Servicios de protección (guardas de seguridad)</t>
  </si>
  <si>
    <t xml:space="preserve">    Servicios de Arrendamiento</t>
  </si>
  <si>
    <t>Aseo</t>
  </si>
  <si>
    <t>Vigilancia</t>
  </si>
  <si>
    <t>arrendamiento</t>
  </si>
  <si>
    <t>EJECUCION PRESUPUESTAL  RUBROS  FUNCIONAMIENTO ASEO, VIGILANCIA Y ARRENDAMIENTO</t>
  </si>
  <si>
    <t>Fuente  Ejecuciones Presupuestrales Bogdata</t>
  </si>
  <si>
    <t>TOTAL  SECTORIAL</t>
  </si>
  <si>
    <t>El rubro arrendamiento incluye servicios de arrendamento o alquiler de inmuebles, computadores, automoviles , maquinaria y equipo</t>
  </si>
  <si>
    <t>ADMINISTRACION CENTRAL - SECTORIAL POR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</si>
</sst>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0" fontId="1" fillId="0" borderId="0" xfId="0" applyFont="1"/>
    <xf numFmtId="0" fontId="1" fillId="0" borderId="0" xfId="0" applyFont="1" applyBorder="1"/>
    <xf numFmtId="3" fontId="0" fillId="0" borderId="0" xfId="0" applyNumberFormat="1"/>
    <xf numFmtId="3" fontId="3" fillId="2" borderId="0" xfId="1" applyNumberFormat="1" applyFont="1" applyFill="1"/>
    <xf numFmtId="3" fontId="5" fillId="2" borderId="10" xfId="1" applyNumberFormat="1" applyFont="1" applyFill="1" applyBorder="1" applyAlignment="1">
      <alignment horizontal="justify"/>
    </xf>
    <xf numFmtId="3" fontId="5" fillId="2" borderId="10" xfId="1" applyNumberFormat="1" applyFont="1" applyFill="1" applyBorder="1"/>
    <xf numFmtId="3" fontId="6" fillId="2" borderId="3" xfId="1" applyNumberFormat="1" applyFont="1" applyFill="1" applyBorder="1" applyAlignment="1">
      <alignment horizontal="justify"/>
    </xf>
    <xf numFmtId="3" fontId="6" fillId="2" borderId="3" xfId="1" applyNumberFormat="1" applyFont="1" applyFill="1" applyBorder="1"/>
    <xf numFmtId="3" fontId="5" fillId="2" borderId="3" xfId="1" applyNumberFormat="1" applyFont="1" applyFill="1" applyBorder="1" applyAlignment="1">
      <alignment horizontal="justify"/>
    </xf>
    <xf numFmtId="3" fontId="5" fillId="2" borderId="3" xfId="1" applyNumberFormat="1" applyFont="1" applyFill="1" applyBorder="1"/>
    <xf numFmtId="3" fontId="6" fillId="2" borderId="8" xfId="1" applyNumberFormat="1" applyFont="1" applyFill="1" applyBorder="1"/>
    <xf numFmtId="3" fontId="5" fillId="2" borderId="9" xfId="1" applyNumberFormat="1" applyFont="1" applyFill="1" applyBorder="1" applyAlignment="1">
      <alignment horizontal="justify"/>
    </xf>
    <xf numFmtId="3" fontId="5" fillId="2" borderId="14" xfId="1" applyNumberFormat="1" applyFont="1" applyFill="1" applyBorder="1"/>
    <xf numFmtId="3" fontId="5" fillId="2" borderId="9" xfId="1" applyNumberFormat="1" applyFont="1" applyFill="1" applyBorder="1"/>
    <xf numFmtId="3" fontId="5" fillId="2" borderId="14" xfId="1" applyNumberFormat="1" applyFont="1" applyFill="1" applyBorder="1" applyAlignment="1">
      <alignment horizontal="justify"/>
    </xf>
    <xf numFmtId="3" fontId="5" fillId="3" borderId="15" xfId="1" applyNumberFormat="1" applyFont="1" applyFill="1" applyBorder="1"/>
    <xf numFmtId="0" fontId="4" fillId="3" borderId="2" xfId="1" applyFont="1" applyFill="1" applyBorder="1"/>
    <xf numFmtId="3" fontId="4" fillId="3" borderId="13" xfId="1" applyNumberFormat="1" applyFont="1" applyFill="1" applyBorder="1" applyAlignment="1">
      <alignment horizontal="centerContinuous"/>
    </xf>
    <xf numFmtId="3" fontId="4" fillId="3" borderId="11" xfId="1" applyNumberFormat="1" applyFont="1" applyFill="1" applyBorder="1" applyAlignment="1">
      <alignment horizontal="centerContinuous"/>
    </xf>
    <xf numFmtId="3" fontId="4" fillId="3" borderId="4" xfId="1" applyNumberFormat="1" applyFont="1" applyFill="1" applyBorder="1" applyAlignment="1">
      <alignment horizontal="center"/>
    </xf>
    <xf numFmtId="3" fontId="4" fillId="3" borderId="5" xfId="1" applyNumberFormat="1" applyFont="1" applyFill="1" applyBorder="1" applyAlignment="1">
      <alignment horizontal="center"/>
    </xf>
    <xf numFmtId="3" fontId="4" fillId="3" borderId="12" xfId="1" quotePrefix="1" applyNumberFormat="1" applyFont="1" applyFill="1" applyBorder="1" applyAlignment="1">
      <alignment horizontal="centerContinuous"/>
    </xf>
    <xf numFmtId="0" fontId="3" fillId="2" borderId="1" xfId="1" applyFont="1" applyFill="1" applyBorder="1" applyAlignment="1"/>
    <xf numFmtId="3" fontId="9" fillId="2" borderId="0" xfId="1" applyNumberFormat="1" applyFont="1" applyFill="1" applyBorder="1" applyAlignment="1">
      <alignment horizontal="justify"/>
    </xf>
    <xf numFmtId="0" fontId="7" fillId="0" borderId="0" xfId="0" applyFont="1"/>
    <xf numFmtId="0" fontId="0" fillId="0" borderId="0" xfId="0" applyAlignment="1">
      <alignment horizontal="right"/>
    </xf>
    <xf numFmtId="3" fontId="8" fillId="2" borderId="0" xfId="1" applyNumberFormat="1" applyFont="1" applyFill="1" applyBorder="1" applyAlignment="1">
      <alignment horizontal="left"/>
    </xf>
    <xf numFmtId="3" fontId="4" fillId="3" borderId="3" xfId="2" applyNumberFormat="1" applyFont="1" applyFill="1" applyBorder="1" applyAlignment="1">
      <alignment horizontal="center" vertical="center"/>
    </xf>
    <xf numFmtId="3" fontId="4" fillId="3" borderId="3" xfId="2" applyNumberFormat="1" applyFont="1" applyFill="1" applyBorder="1" applyAlignment="1">
      <alignment horizontal="left"/>
    </xf>
    <xf numFmtId="3" fontId="4" fillId="3" borderId="6" xfId="1" applyNumberFormat="1" applyFont="1" applyFill="1" applyBorder="1" applyAlignment="1">
      <alignment horizontal="center"/>
    </xf>
    <xf numFmtId="3" fontId="4" fillId="3" borderId="7" xfId="1" applyNumberFormat="1" applyFont="1" applyFill="1" applyBorder="1" applyAlignment="1">
      <alignment horizontal="center"/>
    </xf>
    <xf numFmtId="3" fontId="8" fillId="2" borderId="16" xfId="1" applyNumberFormat="1" applyFont="1" applyFill="1" applyBorder="1" applyAlignment="1">
      <alignment horizontal="left"/>
    </xf>
    <xf numFmtId="3" fontId="8" fillId="2" borderId="17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3" fontId="1" fillId="0" borderId="0" xfId="0" applyNumberFormat="1" applyFont="1"/>
    <xf numFmtId="3" fontId="7" fillId="2" borderId="0" xfId="0" applyNumberFormat="1" applyFont="1" applyFill="1"/>
  </cellXfs>
  <cellStyles count="4">
    <cellStyle name="Moneda [0] 3" xfId="2" xr:uid="{7236285C-5D5E-44F9-BBA0-9ADC10110339}"/>
    <cellStyle name="Normal" xfId="0" builtinId="0"/>
    <cellStyle name="Normal 3" xfId="1" xr:uid="{7E9A2DBA-F4D4-4BEB-9E04-945571797403}"/>
    <cellStyle name="Porcentaje 2" xfId="3" xr:uid="{A67880BA-A829-47DE-84D4-127C63D8C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DC70-0E1C-4ED3-9209-F899C2E6B305}">
  <dimension ref="A1:K200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64.140625" customWidth="1"/>
    <col min="2" max="7" width="22.7109375" style="4" customWidth="1"/>
    <col min="9" max="9" width="13.7109375" bestFit="1" customWidth="1"/>
    <col min="10" max="10" width="14.42578125" customWidth="1"/>
    <col min="11" max="11" width="13.42578125" customWidth="1"/>
  </cols>
  <sheetData>
    <row r="1" spans="1:11" x14ac:dyDescent="0.25">
      <c r="A1" s="1"/>
      <c r="B1" s="5"/>
      <c r="C1" s="5"/>
      <c r="D1" s="5"/>
      <c r="E1" s="5"/>
      <c r="F1" s="5"/>
      <c r="G1" s="5"/>
    </row>
    <row r="2" spans="1:11" x14ac:dyDescent="0.25">
      <c r="A2" s="35" t="s">
        <v>58</v>
      </c>
      <c r="B2" s="35"/>
      <c r="C2" s="35"/>
      <c r="D2" s="35"/>
      <c r="E2" s="35"/>
      <c r="F2" s="35"/>
      <c r="G2" s="35"/>
    </row>
    <row r="3" spans="1:11" x14ac:dyDescent="0.25">
      <c r="A3" s="35" t="s">
        <v>73</v>
      </c>
      <c r="B3" s="35"/>
      <c r="C3" s="35"/>
      <c r="D3" s="35"/>
      <c r="E3" s="35"/>
      <c r="F3" s="35"/>
      <c r="G3" s="35"/>
    </row>
    <row r="4" spans="1:11" ht="15.75" thickBot="1" x14ac:dyDescent="0.3">
      <c r="A4" s="24"/>
      <c r="B4" s="24"/>
      <c r="C4" s="24"/>
      <c r="D4" s="24"/>
      <c r="E4"/>
      <c r="F4"/>
      <c r="G4" s="27" t="s">
        <v>59</v>
      </c>
    </row>
    <row r="5" spans="1:11" ht="15.75" thickBot="1" x14ac:dyDescent="0.3">
      <c r="A5" s="18"/>
      <c r="B5" s="23" t="s">
        <v>65</v>
      </c>
      <c r="C5" s="19"/>
      <c r="D5" s="20"/>
      <c r="E5" s="23" t="s">
        <v>66</v>
      </c>
      <c r="F5" s="19"/>
      <c r="G5" s="20"/>
    </row>
    <row r="6" spans="1:11" x14ac:dyDescent="0.25">
      <c r="A6" s="29" t="s">
        <v>0</v>
      </c>
      <c r="B6" s="21" t="s">
        <v>60</v>
      </c>
      <c r="C6" s="22" t="s">
        <v>63</v>
      </c>
      <c r="D6" s="21" t="s">
        <v>64</v>
      </c>
      <c r="E6" s="21" t="s">
        <v>60</v>
      </c>
      <c r="F6" s="22" t="s">
        <v>63</v>
      </c>
      <c r="G6" s="21" t="s">
        <v>64</v>
      </c>
    </row>
    <row r="7" spans="1:11" ht="15.75" thickBot="1" x14ac:dyDescent="0.3">
      <c r="A7" s="30"/>
      <c r="B7" s="31" t="s">
        <v>61</v>
      </c>
      <c r="C7" s="32" t="s">
        <v>62</v>
      </c>
      <c r="D7" s="31" t="s">
        <v>62</v>
      </c>
      <c r="E7" s="31" t="s">
        <v>61</v>
      </c>
      <c r="F7" s="32" t="s">
        <v>62</v>
      </c>
      <c r="G7" s="31" t="s">
        <v>62</v>
      </c>
    </row>
    <row r="8" spans="1:11" ht="15.95" customHeight="1" x14ac:dyDescent="0.25">
      <c r="A8" s="16" t="s">
        <v>1</v>
      </c>
      <c r="B8" s="14">
        <f t="shared" ref="B8:G8" si="0">+B9+B13</f>
        <v>13412005896</v>
      </c>
      <c r="C8" s="14">
        <f t="shared" si="0"/>
        <v>13363029002</v>
      </c>
      <c r="D8" s="14">
        <f t="shared" si="0"/>
        <v>12039171217</v>
      </c>
      <c r="E8" s="14">
        <f t="shared" si="0"/>
        <v>14264583928</v>
      </c>
      <c r="F8" s="14">
        <f t="shared" si="0"/>
        <v>14188609398</v>
      </c>
      <c r="G8" s="14">
        <f t="shared" si="0"/>
        <v>7118949253</v>
      </c>
    </row>
    <row r="9" spans="1:11" s="2" customFormat="1" ht="15.95" customHeight="1" x14ac:dyDescent="0.25">
      <c r="A9" s="10" t="s">
        <v>2</v>
      </c>
      <c r="B9" s="11">
        <f t="shared" ref="B9:G9" si="1">SUM(B10:B12)</f>
        <v>13246905896</v>
      </c>
      <c r="C9" s="11">
        <f t="shared" si="1"/>
        <v>13231155046</v>
      </c>
      <c r="D9" s="11">
        <f t="shared" si="1"/>
        <v>11922653038</v>
      </c>
      <c r="E9" s="11">
        <f t="shared" si="1"/>
        <v>14152536886</v>
      </c>
      <c r="F9" s="11">
        <f t="shared" si="1"/>
        <v>14105491563</v>
      </c>
      <c r="G9" s="11">
        <f t="shared" si="1"/>
        <v>7092661701</v>
      </c>
    </row>
    <row r="10" spans="1:11" ht="15.95" customHeight="1" x14ac:dyDescent="0.25">
      <c r="A10" s="8" t="s">
        <v>67</v>
      </c>
      <c r="B10" s="9">
        <v>3521499074</v>
      </c>
      <c r="C10" s="9">
        <v>3508058500</v>
      </c>
      <c r="D10" s="9">
        <v>3192019697.9999995</v>
      </c>
      <c r="E10" s="9">
        <v>3851813226</v>
      </c>
      <c r="F10" s="9">
        <v>3824700770</v>
      </c>
      <c r="G10" s="9">
        <v>2033126659</v>
      </c>
    </row>
    <row r="11" spans="1:11" ht="15.95" customHeight="1" x14ac:dyDescent="0.25">
      <c r="A11" s="8" t="s">
        <v>68</v>
      </c>
      <c r="B11" s="9">
        <v>9234874733</v>
      </c>
      <c r="C11" s="9">
        <v>9234874713</v>
      </c>
      <c r="D11" s="9">
        <v>8306245813</v>
      </c>
      <c r="E11" s="9">
        <v>9854919000</v>
      </c>
      <c r="F11" s="9">
        <v>9854919000</v>
      </c>
      <c r="G11" s="9">
        <v>4872909731</v>
      </c>
    </row>
    <row r="12" spans="1:11" ht="15.95" customHeight="1" x14ac:dyDescent="0.25">
      <c r="A12" s="8" t="s">
        <v>69</v>
      </c>
      <c r="B12" s="9">
        <v>490532089</v>
      </c>
      <c r="C12" s="9">
        <v>488221833</v>
      </c>
      <c r="D12" s="9">
        <v>424387526.99999994</v>
      </c>
      <c r="E12" s="9">
        <v>445804660</v>
      </c>
      <c r="F12" s="9">
        <v>425871793</v>
      </c>
      <c r="G12" s="9">
        <v>186625311</v>
      </c>
      <c r="I12" s="4"/>
      <c r="J12" s="4"/>
      <c r="K12" s="4"/>
    </row>
    <row r="13" spans="1:11" s="2" customFormat="1" ht="15.95" customHeight="1" x14ac:dyDescent="0.25">
      <c r="A13" s="10" t="s">
        <v>3</v>
      </c>
      <c r="B13" s="11">
        <f t="shared" ref="B13:G13" si="2">SUM(B14:B16)</f>
        <v>165100000</v>
      </c>
      <c r="C13" s="11">
        <f t="shared" si="2"/>
        <v>131873956</v>
      </c>
      <c r="D13" s="11">
        <f t="shared" si="2"/>
        <v>116518179</v>
      </c>
      <c r="E13" s="11">
        <f t="shared" si="2"/>
        <v>112047042</v>
      </c>
      <c r="F13" s="11">
        <f t="shared" si="2"/>
        <v>83117835</v>
      </c>
      <c r="G13" s="11">
        <f t="shared" si="2"/>
        <v>26287552</v>
      </c>
    </row>
    <row r="14" spans="1:11" s="2" customFormat="1" ht="15.95" customHeight="1" x14ac:dyDescent="0.25">
      <c r="A14" s="8" t="s">
        <v>67</v>
      </c>
      <c r="B14" s="9">
        <v>48240166</v>
      </c>
      <c r="C14" s="9">
        <v>47457031</v>
      </c>
      <c r="D14" s="9">
        <v>35214172</v>
      </c>
      <c r="E14" s="9">
        <v>73345000</v>
      </c>
      <c r="F14" s="9">
        <v>44415793</v>
      </c>
      <c r="G14" s="9">
        <v>2906572</v>
      </c>
    </row>
    <row r="15" spans="1:11" s="2" customFormat="1" ht="15.95" customHeight="1" x14ac:dyDescent="0.25">
      <c r="A15" s="8" t="s">
        <v>68</v>
      </c>
      <c r="B15" s="9">
        <v>39759834</v>
      </c>
      <c r="C15" s="9">
        <v>38317872</v>
      </c>
      <c r="D15" s="9">
        <v>35204954</v>
      </c>
      <c r="E15" s="9">
        <v>38702042</v>
      </c>
      <c r="F15" s="9">
        <v>38702042</v>
      </c>
      <c r="G15" s="9">
        <v>23380980</v>
      </c>
    </row>
    <row r="16" spans="1:11" s="2" customFormat="1" ht="15.95" customHeight="1" x14ac:dyDescent="0.25">
      <c r="A16" s="8" t="s">
        <v>69</v>
      </c>
      <c r="B16" s="9">
        <v>77100000</v>
      </c>
      <c r="C16" s="9">
        <v>46099053</v>
      </c>
      <c r="D16" s="9">
        <v>46099053</v>
      </c>
      <c r="E16" s="9"/>
      <c r="F16" s="9"/>
      <c r="G16" s="9"/>
    </row>
    <row r="17" spans="1:11" ht="15.95" customHeight="1" x14ac:dyDescent="0.25">
      <c r="A17" s="13" t="s">
        <v>4</v>
      </c>
      <c r="B17" s="15">
        <f t="shared" ref="B17:G17" si="3">+B18+B22+B26</f>
        <v>5139872261</v>
      </c>
      <c r="C17" s="15">
        <f t="shared" si="3"/>
        <v>4678938329</v>
      </c>
      <c r="D17" s="15">
        <f t="shared" si="3"/>
        <v>3968330040</v>
      </c>
      <c r="E17" s="15">
        <f t="shared" si="3"/>
        <v>4617717266</v>
      </c>
      <c r="F17" s="15">
        <f t="shared" si="3"/>
        <v>3660933200</v>
      </c>
      <c r="G17" s="15">
        <f t="shared" si="3"/>
        <v>1331061303</v>
      </c>
    </row>
    <row r="18" spans="1:11" s="2" customFormat="1" ht="15.95" customHeight="1" x14ac:dyDescent="0.25">
      <c r="A18" s="10" t="s">
        <v>5</v>
      </c>
      <c r="B18" s="11">
        <f t="shared" ref="B18:G18" si="4">SUM(B19:B21)</f>
        <v>2701142000</v>
      </c>
      <c r="C18" s="11">
        <f t="shared" si="4"/>
        <v>2251356549</v>
      </c>
      <c r="D18" s="11">
        <f t="shared" si="4"/>
        <v>1830700801.0000002</v>
      </c>
      <c r="E18" s="11">
        <f t="shared" si="4"/>
        <v>3320590000</v>
      </c>
      <c r="F18" s="11">
        <f t="shared" si="4"/>
        <v>2684679574</v>
      </c>
      <c r="G18" s="11">
        <f t="shared" si="4"/>
        <v>1077051202</v>
      </c>
      <c r="I18" s="36"/>
      <c r="J18" s="36"/>
      <c r="K18" s="36"/>
    </row>
    <row r="19" spans="1:11" ht="15.95" customHeight="1" x14ac:dyDescent="0.25">
      <c r="A19" s="8" t="s">
        <v>67</v>
      </c>
      <c r="B19" s="9">
        <v>671142000</v>
      </c>
      <c r="C19" s="9">
        <v>669972414</v>
      </c>
      <c r="D19" s="9">
        <v>567448735</v>
      </c>
      <c r="E19" s="9">
        <v>819776000</v>
      </c>
      <c r="F19" s="9">
        <v>819482580</v>
      </c>
      <c r="G19" s="9">
        <v>434400256</v>
      </c>
    </row>
    <row r="20" spans="1:11" ht="15.95" customHeight="1" x14ac:dyDescent="0.25">
      <c r="A20" s="8" t="s">
        <v>68</v>
      </c>
      <c r="B20" s="9">
        <v>1430000000</v>
      </c>
      <c r="C20" s="9">
        <v>1412655729</v>
      </c>
      <c r="D20" s="9">
        <v>1188890257.0000002</v>
      </c>
      <c r="E20" s="9">
        <v>1310996000</v>
      </c>
      <c r="F20" s="9">
        <v>1310550544</v>
      </c>
      <c r="G20" s="9">
        <v>492439046</v>
      </c>
    </row>
    <row r="21" spans="1:11" ht="15.95" customHeight="1" x14ac:dyDescent="0.25">
      <c r="A21" s="8" t="s">
        <v>69</v>
      </c>
      <c r="B21" s="9">
        <v>600000000</v>
      </c>
      <c r="C21" s="9">
        <v>168728406</v>
      </c>
      <c r="D21" s="9">
        <v>74361809.000000015</v>
      </c>
      <c r="E21" s="9">
        <v>1189818000</v>
      </c>
      <c r="F21" s="9">
        <v>554646450</v>
      </c>
      <c r="G21" s="9">
        <v>150211900</v>
      </c>
    </row>
    <row r="22" spans="1:11" s="2" customFormat="1" ht="15.95" customHeight="1" x14ac:dyDescent="0.25">
      <c r="A22" s="10" t="s">
        <v>6</v>
      </c>
      <c r="B22" s="11">
        <f t="shared" ref="B22:G22" si="5">SUM(B23:B25)</f>
        <v>226771177</v>
      </c>
      <c r="C22" s="11">
        <f t="shared" si="5"/>
        <v>225829177</v>
      </c>
      <c r="D22" s="11">
        <f t="shared" si="5"/>
        <v>116797269</v>
      </c>
      <c r="E22" s="11">
        <f t="shared" si="5"/>
        <v>320159266</v>
      </c>
      <c r="F22" s="11">
        <f t="shared" si="5"/>
        <v>136743647</v>
      </c>
      <c r="G22" s="11">
        <f t="shared" si="5"/>
        <v>41862622</v>
      </c>
    </row>
    <row r="23" spans="1:11" ht="15.95" customHeight="1" x14ac:dyDescent="0.25">
      <c r="A23" s="8" t="s">
        <v>67</v>
      </c>
      <c r="B23" s="9">
        <v>119953239</v>
      </c>
      <c r="C23" s="9">
        <v>119953239</v>
      </c>
      <c r="D23" s="9">
        <v>70742265</v>
      </c>
      <c r="E23" s="9">
        <v>149123000</v>
      </c>
      <c r="F23" s="9">
        <v>124001594</v>
      </c>
      <c r="G23" s="9">
        <v>41862622</v>
      </c>
    </row>
    <row r="24" spans="1:11" ht="15.95" customHeight="1" x14ac:dyDescent="0.25">
      <c r="A24" s="8" t="s">
        <v>68</v>
      </c>
      <c r="B24" s="9">
        <v>106817938</v>
      </c>
      <c r="C24" s="9">
        <v>105875938</v>
      </c>
      <c r="D24" s="9">
        <v>46055004</v>
      </c>
      <c r="E24" s="9">
        <v>171036266</v>
      </c>
      <c r="F24" s="9">
        <v>12742053</v>
      </c>
      <c r="G24" s="9">
        <v>0</v>
      </c>
    </row>
    <row r="25" spans="1:11" ht="15.95" customHeight="1" x14ac:dyDescent="0.25">
      <c r="A25" s="8" t="s">
        <v>69</v>
      </c>
      <c r="B25" s="9"/>
      <c r="C25" s="9"/>
      <c r="D25" s="9"/>
      <c r="E25" s="9"/>
      <c r="F25" s="9"/>
      <c r="G25" s="9"/>
    </row>
    <row r="26" spans="1:11" s="2" customFormat="1" ht="15.95" customHeight="1" x14ac:dyDescent="0.25">
      <c r="A26" s="10" t="s">
        <v>7</v>
      </c>
      <c r="B26" s="11">
        <f t="shared" ref="B26:G26" si="6">SUM(B27:B29)</f>
        <v>2211959084</v>
      </c>
      <c r="C26" s="11">
        <f t="shared" si="6"/>
        <v>2201752603</v>
      </c>
      <c r="D26" s="11">
        <f t="shared" si="6"/>
        <v>2020831969.9999995</v>
      </c>
      <c r="E26" s="11">
        <f t="shared" si="6"/>
        <v>976968000</v>
      </c>
      <c r="F26" s="11">
        <f t="shared" si="6"/>
        <v>839509979</v>
      </c>
      <c r="G26" s="11">
        <f t="shared" si="6"/>
        <v>212147479</v>
      </c>
    </row>
    <row r="27" spans="1:11" ht="15.95" customHeight="1" x14ac:dyDescent="0.25">
      <c r="A27" s="8" t="s">
        <v>67</v>
      </c>
      <c r="B27" s="9">
        <v>299650000</v>
      </c>
      <c r="C27" s="9">
        <v>299611793</v>
      </c>
      <c r="D27" s="9">
        <v>218550494</v>
      </c>
      <c r="E27" s="9">
        <v>344000000</v>
      </c>
      <c r="F27" s="9">
        <v>278512014</v>
      </c>
      <c r="G27" s="9">
        <v>61969323</v>
      </c>
    </row>
    <row r="28" spans="1:11" ht="15.95" customHeight="1" x14ac:dyDescent="0.25">
      <c r="A28" s="8" t="s">
        <v>68</v>
      </c>
      <c r="B28" s="9">
        <v>532000000</v>
      </c>
      <c r="C28" s="9">
        <v>521831726</v>
      </c>
      <c r="D28" s="9">
        <v>421972392</v>
      </c>
      <c r="E28" s="9">
        <v>492000000</v>
      </c>
      <c r="F28" s="9">
        <v>464747965</v>
      </c>
      <c r="G28" s="9">
        <v>150178156</v>
      </c>
    </row>
    <row r="29" spans="1:11" ht="15.95" customHeight="1" x14ac:dyDescent="0.25">
      <c r="A29" s="8" t="s">
        <v>69</v>
      </c>
      <c r="B29" s="9">
        <v>1380309084</v>
      </c>
      <c r="C29" s="9">
        <v>1380309084</v>
      </c>
      <c r="D29" s="9">
        <v>1380309083.9999995</v>
      </c>
      <c r="E29" s="9">
        <v>140968000</v>
      </c>
      <c r="F29" s="9">
        <v>96250000</v>
      </c>
      <c r="G29" s="9"/>
    </row>
    <row r="30" spans="1:11" ht="15.95" customHeight="1" x14ac:dyDescent="0.25">
      <c r="A30" s="13" t="s">
        <v>8</v>
      </c>
      <c r="B30" s="15">
        <f t="shared" ref="B30:G30" si="7">+B31+B35</f>
        <v>9811696387</v>
      </c>
      <c r="C30" s="15">
        <f t="shared" si="7"/>
        <v>9629904282</v>
      </c>
      <c r="D30" s="15">
        <f t="shared" si="7"/>
        <v>7655756100.000001</v>
      </c>
      <c r="E30" s="15">
        <f t="shared" si="7"/>
        <v>9187524987</v>
      </c>
      <c r="F30" s="15">
        <f t="shared" si="7"/>
        <v>8844550049</v>
      </c>
      <c r="G30" s="15">
        <f t="shared" si="7"/>
        <v>4065145986</v>
      </c>
    </row>
    <row r="31" spans="1:11" s="2" customFormat="1" ht="15.95" customHeight="1" x14ac:dyDescent="0.25">
      <c r="A31" s="6" t="s">
        <v>9</v>
      </c>
      <c r="B31" s="7">
        <f t="shared" ref="B31:G31" si="8">SUM(B32:B34)</f>
        <v>1534655266</v>
      </c>
      <c r="C31" s="7">
        <f t="shared" si="8"/>
        <v>1489534461</v>
      </c>
      <c r="D31" s="7">
        <f t="shared" si="8"/>
        <v>1138376557</v>
      </c>
      <c r="E31" s="7">
        <f t="shared" si="8"/>
        <v>1426567189</v>
      </c>
      <c r="F31" s="7">
        <f t="shared" si="8"/>
        <v>1322826058</v>
      </c>
      <c r="G31" s="7">
        <f t="shared" si="8"/>
        <v>559275131</v>
      </c>
    </row>
    <row r="32" spans="1:11" ht="15.95" customHeight="1" x14ac:dyDescent="0.25">
      <c r="A32" s="8" t="s">
        <v>67</v>
      </c>
      <c r="B32" s="9">
        <v>427396850</v>
      </c>
      <c r="C32" s="9">
        <v>427396850</v>
      </c>
      <c r="D32" s="9">
        <v>342292479.00000006</v>
      </c>
      <c r="E32" s="9">
        <v>403000000</v>
      </c>
      <c r="F32" s="9">
        <v>403000000</v>
      </c>
      <c r="G32" s="9">
        <v>152852166</v>
      </c>
    </row>
    <row r="33" spans="1:11" ht="15.95" customHeight="1" x14ac:dyDescent="0.25">
      <c r="A33" s="8" t="s">
        <v>68</v>
      </c>
      <c r="B33" s="9">
        <v>879065943</v>
      </c>
      <c r="C33" s="9">
        <v>833945138</v>
      </c>
      <c r="D33" s="9">
        <v>622201478</v>
      </c>
      <c r="E33" s="9">
        <v>717703189</v>
      </c>
      <c r="F33" s="9">
        <v>701868724</v>
      </c>
      <c r="G33" s="9">
        <v>290965874</v>
      </c>
    </row>
    <row r="34" spans="1:11" ht="15.95" customHeight="1" x14ac:dyDescent="0.25">
      <c r="A34" s="8" t="s">
        <v>69</v>
      </c>
      <c r="B34" s="9">
        <v>228192473</v>
      </c>
      <c r="C34" s="9">
        <v>228192473</v>
      </c>
      <c r="D34" s="9">
        <v>173882599.99999997</v>
      </c>
      <c r="E34" s="9">
        <v>305864000</v>
      </c>
      <c r="F34" s="9">
        <v>217957334</v>
      </c>
      <c r="G34" s="9">
        <v>115457091</v>
      </c>
    </row>
    <row r="35" spans="1:11" s="3" customFormat="1" ht="15.95" customHeight="1" x14ac:dyDescent="0.25">
      <c r="A35" s="10" t="s">
        <v>10</v>
      </c>
      <c r="B35" s="11">
        <f t="shared" ref="B35:G35" si="9">SUM(B36:B38)</f>
        <v>8277041121</v>
      </c>
      <c r="C35" s="11">
        <f t="shared" si="9"/>
        <v>8140369821</v>
      </c>
      <c r="D35" s="11">
        <f t="shared" si="9"/>
        <v>6517379543.000001</v>
      </c>
      <c r="E35" s="11">
        <f t="shared" si="9"/>
        <v>7760957798</v>
      </c>
      <c r="F35" s="11">
        <f t="shared" si="9"/>
        <v>7521723991</v>
      </c>
      <c r="G35" s="11">
        <f t="shared" si="9"/>
        <v>3505870855</v>
      </c>
    </row>
    <row r="36" spans="1:11" ht="15.95" customHeight="1" x14ac:dyDescent="0.25">
      <c r="A36" s="8" t="s">
        <v>67</v>
      </c>
      <c r="B36" s="9">
        <v>439400000</v>
      </c>
      <c r="C36" s="9">
        <v>424830651</v>
      </c>
      <c r="D36" s="9">
        <v>325808092</v>
      </c>
      <c r="E36" s="9">
        <v>462822716</v>
      </c>
      <c r="F36" s="9">
        <v>383711185</v>
      </c>
      <c r="G36" s="9">
        <v>183447050</v>
      </c>
    </row>
    <row r="37" spans="1:11" ht="15.95" customHeight="1" x14ac:dyDescent="0.25">
      <c r="A37" s="8" t="s">
        <v>68</v>
      </c>
      <c r="B37" s="9">
        <v>1040509000</v>
      </c>
      <c r="C37" s="9">
        <v>1033949251</v>
      </c>
      <c r="D37" s="9">
        <v>755761628.00000012</v>
      </c>
      <c r="E37" s="9">
        <v>1652641082</v>
      </c>
      <c r="F37" s="9">
        <v>1598637797</v>
      </c>
      <c r="G37" s="9">
        <v>412440254</v>
      </c>
    </row>
    <row r="38" spans="1:11" ht="15.95" customHeight="1" x14ac:dyDescent="0.25">
      <c r="A38" s="8" t="s">
        <v>69</v>
      </c>
      <c r="B38" s="12">
        <v>6797132121</v>
      </c>
      <c r="C38" s="12">
        <v>6681589919</v>
      </c>
      <c r="D38" s="12">
        <v>5435809823.000001</v>
      </c>
      <c r="E38" s="12">
        <v>5645494000</v>
      </c>
      <c r="F38" s="12">
        <v>5539375009</v>
      </c>
      <c r="G38" s="12">
        <v>2909983551</v>
      </c>
    </row>
    <row r="39" spans="1:11" ht="15.95" customHeight="1" x14ac:dyDescent="0.25">
      <c r="A39" s="13" t="s">
        <v>11</v>
      </c>
      <c r="B39" s="15">
        <f t="shared" ref="B39:G39" si="10">+B40+B44+B48</f>
        <v>8664160486</v>
      </c>
      <c r="C39" s="15">
        <f t="shared" si="10"/>
        <v>8032125696</v>
      </c>
      <c r="D39" s="15">
        <f t="shared" si="10"/>
        <v>5369370623.000001</v>
      </c>
      <c r="E39" s="15">
        <f t="shared" si="10"/>
        <v>13491502121</v>
      </c>
      <c r="F39" s="15">
        <f t="shared" si="10"/>
        <v>11368770267</v>
      </c>
      <c r="G39" s="15">
        <f t="shared" si="10"/>
        <v>1213793444</v>
      </c>
    </row>
    <row r="40" spans="1:11" s="2" customFormat="1" ht="15.95" customHeight="1" x14ac:dyDescent="0.25">
      <c r="A40" s="10" t="s">
        <v>12</v>
      </c>
      <c r="B40" s="11">
        <f t="shared" ref="B40:G40" si="11">SUM(B41:B43)</f>
        <v>6400883000</v>
      </c>
      <c r="C40" s="11">
        <f t="shared" si="11"/>
        <v>5868995768</v>
      </c>
      <c r="D40" s="11">
        <f t="shared" si="11"/>
        <v>3854533445.0000005</v>
      </c>
      <c r="E40" s="11">
        <f t="shared" si="11"/>
        <v>10976290413</v>
      </c>
      <c r="F40" s="11">
        <f t="shared" si="11"/>
        <v>10311431618</v>
      </c>
      <c r="G40" s="11">
        <f t="shared" si="11"/>
        <v>823230576</v>
      </c>
      <c r="I40" s="36"/>
      <c r="J40" s="36"/>
      <c r="K40" s="36"/>
    </row>
    <row r="41" spans="1:11" ht="15.95" customHeight="1" x14ac:dyDescent="0.25">
      <c r="A41" s="8" t="s">
        <v>67</v>
      </c>
      <c r="B41" s="9">
        <v>1533028000</v>
      </c>
      <c r="C41" s="9">
        <v>1504857358</v>
      </c>
      <c r="D41" s="9">
        <v>1002557130.0000001</v>
      </c>
      <c r="E41" s="9">
        <v>1255418504</v>
      </c>
      <c r="F41" s="9">
        <v>1205403350</v>
      </c>
      <c r="G41" s="9">
        <v>76181345</v>
      </c>
    </row>
    <row r="42" spans="1:11" ht="15.95" customHeight="1" x14ac:dyDescent="0.25">
      <c r="A42" s="8" t="s">
        <v>68</v>
      </c>
      <c r="B42" s="9">
        <v>3622679000</v>
      </c>
      <c r="C42" s="9">
        <v>3243824488</v>
      </c>
      <c r="D42" s="9">
        <v>2030467811.0000002</v>
      </c>
      <c r="E42" s="9">
        <v>2935718352</v>
      </c>
      <c r="F42" s="9">
        <v>2935717952</v>
      </c>
      <c r="G42" s="9">
        <v>676268365</v>
      </c>
    </row>
    <row r="43" spans="1:11" ht="15.95" customHeight="1" x14ac:dyDescent="0.25">
      <c r="A43" s="8" t="s">
        <v>69</v>
      </c>
      <c r="B43" s="9">
        <v>1245176000</v>
      </c>
      <c r="C43" s="9">
        <v>1120313922</v>
      </c>
      <c r="D43" s="9">
        <v>821508504</v>
      </c>
      <c r="E43" s="9">
        <v>6785153557</v>
      </c>
      <c r="F43" s="9">
        <v>6170310316</v>
      </c>
      <c r="G43" s="9">
        <v>70780866</v>
      </c>
    </row>
    <row r="44" spans="1:11" s="2" customFormat="1" ht="15.95" customHeight="1" x14ac:dyDescent="0.25">
      <c r="A44" s="10" t="s">
        <v>13</v>
      </c>
      <c r="B44" s="11">
        <f t="shared" ref="B44:G44" si="12">SUM(B45:B47)</f>
        <v>932465239</v>
      </c>
      <c r="C44" s="11">
        <f t="shared" si="12"/>
        <v>901366475</v>
      </c>
      <c r="D44" s="11">
        <f t="shared" si="12"/>
        <v>564268561.00000012</v>
      </c>
      <c r="E44" s="11">
        <f t="shared" si="12"/>
        <v>1290277708</v>
      </c>
      <c r="F44" s="11">
        <f t="shared" si="12"/>
        <v>313775330</v>
      </c>
      <c r="G44" s="11">
        <f t="shared" si="12"/>
        <v>42230519</v>
      </c>
    </row>
    <row r="45" spans="1:11" ht="15.95" customHeight="1" x14ac:dyDescent="0.25">
      <c r="A45" s="8" t="s">
        <v>67</v>
      </c>
      <c r="B45" s="9">
        <v>313097151</v>
      </c>
      <c r="C45" s="9">
        <v>296034991</v>
      </c>
      <c r="D45" s="9">
        <v>204940067.00000003</v>
      </c>
      <c r="E45" s="9">
        <v>291621708</v>
      </c>
      <c r="F45" s="9">
        <v>201621708</v>
      </c>
      <c r="G45" s="9">
        <v>21842352</v>
      </c>
    </row>
    <row r="46" spans="1:11" ht="15.95" customHeight="1" x14ac:dyDescent="0.25">
      <c r="A46" s="8" t="s">
        <v>68</v>
      </c>
      <c r="B46" s="9">
        <v>619368088</v>
      </c>
      <c r="C46" s="9">
        <v>605331484</v>
      </c>
      <c r="D46" s="9">
        <v>359328494.00000006</v>
      </c>
      <c r="E46" s="9">
        <v>686656000</v>
      </c>
      <c r="F46" s="9">
        <v>112153622</v>
      </c>
      <c r="G46" s="9">
        <v>20388167</v>
      </c>
    </row>
    <row r="47" spans="1:11" ht="15.95" customHeight="1" x14ac:dyDescent="0.25">
      <c r="A47" s="8" t="s">
        <v>69</v>
      </c>
      <c r="B47" s="9"/>
      <c r="C47" s="9"/>
      <c r="D47" s="9"/>
      <c r="E47" s="9">
        <v>312000000</v>
      </c>
      <c r="F47" s="9"/>
      <c r="G47" s="9"/>
    </row>
    <row r="48" spans="1:11" s="2" customFormat="1" ht="15.95" customHeight="1" x14ac:dyDescent="0.25">
      <c r="A48" s="10" t="s">
        <v>14</v>
      </c>
      <c r="B48" s="11">
        <f t="shared" ref="B48:G48" si="13">SUM(B49:B51)</f>
        <v>1330812247</v>
      </c>
      <c r="C48" s="11">
        <f t="shared" si="13"/>
        <v>1261763453</v>
      </c>
      <c r="D48" s="11">
        <f t="shared" si="13"/>
        <v>950568617</v>
      </c>
      <c r="E48" s="11">
        <f t="shared" si="13"/>
        <v>1224934000</v>
      </c>
      <c r="F48" s="11">
        <f t="shared" si="13"/>
        <v>743563319</v>
      </c>
      <c r="G48" s="11">
        <f t="shared" si="13"/>
        <v>348332349</v>
      </c>
    </row>
    <row r="49" spans="1:11" ht="15.95" customHeight="1" x14ac:dyDescent="0.25">
      <c r="A49" s="8" t="s">
        <v>67</v>
      </c>
      <c r="B49" s="9">
        <v>216371978</v>
      </c>
      <c r="C49" s="9">
        <v>210586796</v>
      </c>
      <c r="D49" s="9">
        <v>171197412</v>
      </c>
      <c r="E49" s="9">
        <v>178979000</v>
      </c>
      <c r="F49" s="9">
        <v>163802298</v>
      </c>
      <c r="G49" s="9">
        <v>73889205</v>
      </c>
    </row>
    <row r="50" spans="1:11" ht="15.95" customHeight="1" x14ac:dyDescent="0.25">
      <c r="A50" s="8" t="s">
        <v>68</v>
      </c>
      <c r="B50" s="9">
        <v>484784000</v>
      </c>
      <c r="C50" s="9">
        <v>484784000</v>
      </c>
      <c r="D50" s="9">
        <v>304504298.00000006</v>
      </c>
      <c r="E50" s="9">
        <v>484784000</v>
      </c>
      <c r="F50" s="9">
        <v>153887387</v>
      </c>
      <c r="G50" s="9">
        <v>23063626</v>
      </c>
    </row>
    <row r="51" spans="1:11" ht="15.95" customHeight="1" x14ac:dyDescent="0.25">
      <c r="A51" s="8" t="s">
        <v>69</v>
      </c>
      <c r="B51" s="9">
        <v>629656269</v>
      </c>
      <c r="C51" s="9">
        <v>566392657</v>
      </c>
      <c r="D51" s="9">
        <v>474866907</v>
      </c>
      <c r="E51" s="9">
        <v>561171000</v>
      </c>
      <c r="F51" s="9">
        <v>425873634</v>
      </c>
      <c r="G51" s="9">
        <v>251379518</v>
      </c>
    </row>
    <row r="52" spans="1:11" ht="15.95" customHeight="1" x14ac:dyDescent="0.25">
      <c r="A52" s="13" t="s">
        <v>15</v>
      </c>
      <c r="B52" s="15">
        <f t="shared" ref="B52:G52" si="14">+B53</f>
        <v>2553450000</v>
      </c>
      <c r="C52" s="15">
        <f t="shared" si="14"/>
        <v>2530117968</v>
      </c>
      <c r="D52" s="15">
        <f t="shared" si="14"/>
        <v>1920333769</v>
      </c>
      <c r="E52" s="15">
        <f t="shared" si="14"/>
        <v>2315980464</v>
      </c>
      <c r="F52" s="15">
        <f t="shared" si="14"/>
        <v>2193625223</v>
      </c>
      <c r="G52" s="15">
        <f t="shared" si="14"/>
        <v>768130786</v>
      </c>
    </row>
    <row r="53" spans="1:11" s="2" customFormat="1" ht="15.95" customHeight="1" x14ac:dyDescent="0.25">
      <c r="A53" s="10" t="s">
        <v>16</v>
      </c>
      <c r="B53" s="11">
        <f t="shared" ref="B53:G53" si="15">SUM(B54:B56)</f>
        <v>2553450000</v>
      </c>
      <c r="C53" s="11">
        <f t="shared" si="15"/>
        <v>2530117968</v>
      </c>
      <c r="D53" s="11">
        <f t="shared" si="15"/>
        <v>1920333769</v>
      </c>
      <c r="E53" s="11">
        <f t="shared" si="15"/>
        <v>2315980464</v>
      </c>
      <c r="F53" s="11">
        <f t="shared" si="15"/>
        <v>2193625223</v>
      </c>
      <c r="G53" s="11">
        <f t="shared" si="15"/>
        <v>768130786</v>
      </c>
    </row>
    <row r="54" spans="1:11" ht="15.95" customHeight="1" x14ac:dyDescent="0.25">
      <c r="A54" s="8" t="s">
        <v>67</v>
      </c>
      <c r="B54" s="9">
        <v>594000000</v>
      </c>
      <c r="C54" s="9">
        <v>589530722</v>
      </c>
      <c r="D54" s="9">
        <v>447203565.00000006</v>
      </c>
      <c r="E54" s="9">
        <v>501000000</v>
      </c>
      <c r="F54" s="9">
        <v>390644759</v>
      </c>
      <c r="G54" s="9">
        <v>181089847</v>
      </c>
    </row>
    <row r="55" spans="1:11" ht="15.95" customHeight="1" x14ac:dyDescent="0.25">
      <c r="A55" s="8" t="s">
        <v>68</v>
      </c>
      <c r="B55" s="9">
        <v>1004250000</v>
      </c>
      <c r="C55" s="9">
        <v>985406002</v>
      </c>
      <c r="D55" s="9">
        <v>563054741</v>
      </c>
      <c r="E55" s="9">
        <v>820000000</v>
      </c>
      <c r="F55" s="9">
        <v>808000000</v>
      </c>
      <c r="G55" s="9">
        <v>62885231</v>
      </c>
    </row>
    <row r="56" spans="1:11" ht="15.95" customHeight="1" x14ac:dyDescent="0.25">
      <c r="A56" s="8" t="s">
        <v>69</v>
      </c>
      <c r="B56" s="9">
        <v>955200000</v>
      </c>
      <c r="C56" s="9">
        <v>955181244</v>
      </c>
      <c r="D56" s="9">
        <v>910075462.99999988</v>
      </c>
      <c r="E56" s="9">
        <v>994980464</v>
      </c>
      <c r="F56" s="9">
        <v>994980464</v>
      </c>
      <c r="G56" s="9">
        <v>524155708</v>
      </c>
    </row>
    <row r="57" spans="1:11" ht="15.95" customHeight="1" x14ac:dyDescent="0.25">
      <c r="A57" s="13" t="s">
        <v>17</v>
      </c>
      <c r="B57" s="15">
        <f t="shared" ref="B57:G57" si="16">+B58</f>
        <v>1416328946</v>
      </c>
      <c r="C57" s="15">
        <f t="shared" si="16"/>
        <v>1408600205</v>
      </c>
      <c r="D57" s="15">
        <f t="shared" si="16"/>
        <v>1217262794</v>
      </c>
      <c r="E57" s="15">
        <f t="shared" si="16"/>
        <v>1556481240</v>
      </c>
      <c r="F57" s="15">
        <f t="shared" si="16"/>
        <v>1459586937</v>
      </c>
      <c r="G57" s="15">
        <f t="shared" si="16"/>
        <v>821255452</v>
      </c>
      <c r="I57" s="4"/>
      <c r="J57" s="4"/>
      <c r="K57" s="4"/>
    </row>
    <row r="58" spans="1:11" s="2" customFormat="1" ht="15.95" customHeight="1" x14ac:dyDescent="0.25">
      <c r="A58" s="10" t="s">
        <v>18</v>
      </c>
      <c r="B58" s="11">
        <f t="shared" ref="B58:G58" si="17">SUM(B59:B61)</f>
        <v>1416328946</v>
      </c>
      <c r="C58" s="11">
        <f t="shared" si="17"/>
        <v>1408600205</v>
      </c>
      <c r="D58" s="11">
        <f t="shared" si="17"/>
        <v>1217262794</v>
      </c>
      <c r="E58" s="11">
        <f t="shared" si="17"/>
        <v>1556481240</v>
      </c>
      <c r="F58" s="11">
        <f t="shared" si="17"/>
        <v>1459586937</v>
      </c>
      <c r="G58" s="11">
        <f t="shared" si="17"/>
        <v>821255452</v>
      </c>
    </row>
    <row r="59" spans="1:11" ht="15.95" customHeight="1" x14ac:dyDescent="0.25">
      <c r="A59" s="8" t="s">
        <v>67</v>
      </c>
      <c r="B59" s="9">
        <v>170338818</v>
      </c>
      <c r="C59" s="9">
        <v>164338818</v>
      </c>
      <c r="D59" s="9">
        <v>36510674.000000007</v>
      </c>
      <c r="E59" s="9">
        <v>183000000</v>
      </c>
      <c r="F59" s="9">
        <v>174399185</v>
      </c>
      <c r="G59" s="9">
        <v>28082577</v>
      </c>
    </row>
    <row r="60" spans="1:11" ht="15.95" customHeight="1" x14ac:dyDescent="0.25">
      <c r="A60" s="8" t="s">
        <v>68</v>
      </c>
      <c r="B60" s="9">
        <v>74596078</v>
      </c>
      <c r="C60" s="9">
        <v>72867337</v>
      </c>
      <c r="D60" s="9">
        <v>59931405.000000007</v>
      </c>
      <c r="E60" s="9">
        <v>80000000</v>
      </c>
      <c r="F60" s="9">
        <v>75669301</v>
      </c>
      <c r="G60" s="9">
        <v>30220062</v>
      </c>
    </row>
    <row r="61" spans="1:11" ht="15.95" customHeight="1" x14ac:dyDescent="0.25">
      <c r="A61" s="8" t="s">
        <v>69</v>
      </c>
      <c r="B61" s="9">
        <v>1171394050</v>
      </c>
      <c r="C61" s="9">
        <v>1171394050</v>
      </c>
      <c r="D61" s="9">
        <v>1120820715</v>
      </c>
      <c r="E61" s="9">
        <v>1293481240</v>
      </c>
      <c r="F61" s="9">
        <v>1209518451</v>
      </c>
      <c r="G61" s="9">
        <v>762952813</v>
      </c>
    </row>
    <row r="62" spans="1:11" ht="15.95" customHeight="1" x14ac:dyDescent="0.25">
      <c r="A62" s="13" t="s">
        <v>19</v>
      </c>
      <c r="B62" s="15">
        <f t="shared" ref="B62:G62" si="18">+B63+B67+B71</f>
        <v>9717656064</v>
      </c>
      <c r="C62" s="15">
        <f t="shared" si="18"/>
        <v>4573766867</v>
      </c>
      <c r="D62" s="15">
        <f t="shared" si="18"/>
        <v>4102325542.0000005</v>
      </c>
      <c r="E62" s="15">
        <f t="shared" si="18"/>
        <v>5261746743</v>
      </c>
      <c r="F62" s="15">
        <f t="shared" si="18"/>
        <v>4601859406</v>
      </c>
      <c r="G62" s="15">
        <f t="shared" si="18"/>
        <v>2471791813</v>
      </c>
    </row>
    <row r="63" spans="1:11" s="2" customFormat="1" ht="15.95" customHeight="1" x14ac:dyDescent="0.25">
      <c r="A63" s="10" t="s">
        <v>20</v>
      </c>
      <c r="B63" s="11">
        <f t="shared" ref="B63:G63" si="19">SUM(B64:B66)</f>
        <v>6539400000</v>
      </c>
      <c r="C63" s="11">
        <f t="shared" si="19"/>
        <v>1397331310</v>
      </c>
      <c r="D63" s="11">
        <f t="shared" si="19"/>
        <v>1115768400</v>
      </c>
      <c r="E63" s="11">
        <f t="shared" si="19"/>
        <v>1945258943</v>
      </c>
      <c r="F63" s="11">
        <f t="shared" si="19"/>
        <v>1327833912</v>
      </c>
      <c r="G63" s="11">
        <f t="shared" si="19"/>
        <v>682094948</v>
      </c>
      <c r="I63" s="36"/>
      <c r="J63" s="36"/>
      <c r="K63" s="36"/>
    </row>
    <row r="64" spans="1:11" ht="15.95" customHeight="1" x14ac:dyDescent="0.25">
      <c r="A64" s="8" t="s">
        <v>67</v>
      </c>
      <c r="B64" s="9">
        <v>345400000</v>
      </c>
      <c r="C64" s="9">
        <v>345192421</v>
      </c>
      <c r="D64" s="9">
        <v>252981251.00000003</v>
      </c>
      <c r="E64" s="9">
        <v>695016897</v>
      </c>
      <c r="F64" s="9">
        <v>281434940</v>
      </c>
      <c r="G64" s="9">
        <v>133642288</v>
      </c>
      <c r="I64" s="36"/>
      <c r="J64" s="36"/>
      <c r="K64" s="36"/>
    </row>
    <row r="65" spans="1:11" ht="15.95" customHeight="1" x14ac:dyDescent="0.25">
      <c r="A65" s="8" t="s">
        <v>68</v>
      </c>
      <c r="B65" s="9">
        <v>1054000000</v>
      </c>
      <c r="C65" s="9">
        <v>1052138889</v>
      </c>
      <c r="D65" s="9">
        <v>862787149</v>
      </c>
      <c r="E65" s="9">
        <v>1221831516</v>
      </c>
      <c r="F65" s="9">
        <v>1029255955</v>
      </c>
      <c r="G65" s="9">
        <v>544052998</v>
      </c>
    </row>
    <row r="66" spans="1:11" ht="15.95" customHeight="1" x14ac:dyDescent="0.25">
      <c r="A66" s="8" t="s">
        <v>69</v>
      </c>
      <c r="B66" s="9">
        <v>5140000000</v>
      </c>
      <c r="C66" s="9">
        <v>0</v>
      </c>
      <c r="D66" s="9">
        <v>0</v>
      </c>
      <c r="E66" s="9">
        <v>28410530</v>
      </c>
      <c r="F66" s="9">
        <v>17143017</v>
      </c>
      <c r="G66" s="9">
        <v>4399662</v>
      </c>
    </row>
    <row r="67" spans="1:11" s="2" customFormat="1" ht="15.95" customHeight="1" x14ac:dyDescent="0.25">
      <c r="A67" s="10" t="s">
        <v>21</v>
      </c>
      <c r="B67" s="11">
        <f t="shared" ref="B67:G67" si="20">SUM(B68:B70)</f>
        <v>2223183000</v>
      </c>
      <c r="C67" s="11">
        <f t="shared" si="20"/>
        <v>2223183000</v>
      </c>
      <c r="D67" s="11">
        <f t="shared" si="20"/>
        <v>2116251083</v>
      </c>
      <c r="E67" s="11">
        <f t="shared" si="20"/>
        <v>2343687800</v>
      </c>
      <c r="F67" s="11">
        <f t="shared" si="20"/>
        <v>2332362084</v>
      </c>
      <c r="G67" s="11">
        <f t="shared" si="20"/>
        <v>1282288579</v>
      </c>
    </row>
    <row r="68" spans="1:11" ht="15.95" customHeight="1" x14ac:dyDescent="0.25">
      <c r="A68" s="8" t="s">
        <v>67</v>
      </c>
      <c r="B68" s="9">
        <v>420000000</v>
      </c>
      <c r="C68" s="9">
        <v>420000000</v>
      </c>
      <c r="D68" s="9">
        <v>420000000</v>
      </c>
      <c r="E68" s="9">
        <v>370080000</v>
      </c>
      <c r="F68" s="9">
        <v>369368050</v>
      </c>
      <c r="G68" s="9">
        <v>280533854</v>
      </c>
    </row>
    <row r="69" spans="1:11" ht="15.95" customHeight="1" x14ac:dyDescent="0.25">
      <c r="A69" s="8" t="s">
        <v>68</v>
      </c>
      <c r="B69" s="9">
        <v>520000000</v>
      </c>
      <c r="C69" s="9">
        <v>520000000</v>
      </c>
      <c r="D69" s="9">
        <v>519999999.99999988</v>
      </c>
      <c r="E69" s="9">
        <v>695907000</v>
      </c>
      <c r="F69" s="9">
        <v>695907000</v>
      </c>
      <c r="G69" s="9">
        <v>254257803</v>
      </c>
    </row>
    <row r="70" spans="1:11" ht="15.95" customHeight="1" x14ac:dyDescent="0.25">
      <c r="A70" s="8" t="s">
        <v>69</v>
      </c>
      <c r="B70" s="9">
        <v>1283183000</v>
      </c>
      <c r="C70" s="9">
        <v>1283183000</v>
      </c>
      <c r="D70" s="9">
        <v>1176251083</v>
      </c>
      <c r="E70" s="9">
        <v>1277700800</v>
      </c>
      <c r="F70" s="9">
        <v>1267087034</v>
      </c>
      <c r="G70" s="9">
        <v>747496922</v>
      </c>
    </row>
    <row r="71" spans="1:11" s="2" customFormat="1" ht="15.95" customHeight="1" x14ac:dyDescent="0.25">
      <c r="A71" s="10" t="s">
        <v>22</v>
      </c>
      <c r="B71" s="11">
        <f t="shared" ref="B71:G71" si="21">SUM(B72:B74)</f>
        <v>955073064</v>
      </c>
      <c r="C71" s="11">
        <f t="shared" si="21"/>
        <v>953252557</v>
      </c>
      <c r="D71" s="11">
        <f t="shared" si="21"/>
        <v>870306059.00000036</v>
      </c>
      <c r="E71" s="11">
        <f t="shared" si="21"/>
        <v>972800000</v>
      </c>
      <c r="F71" s="11">
        <f t="shared" si="21"/>
        <v>941663410</v>
      </c>
      <c r="G71" s="11">
        <f t="shared" si="21"/>
        <v>507408286</v>
      </c>
    </row>
    <row r="72" spans="1:11" ht="15.95" customHeight="1" x14ac:dyDescent="0.25">
      <c r="A72" s="8" t="s">
        <v>67</v>
      </c>
      <c r="B72" s="9">
        <v>91344595</v>
      </c>
      <c r="C72" s="9">
        <v>90344595</v>
      </c>
      <c r="D72" s="9">
        <v>74596631</v>
      </c>
      <c r="E72" s="9">
        <v>102400000</v>
      </c>
      <c r="F72" s="9">
        <v>90400000</v>
      </c>
      <c r="G72" s="9">
        <v>32376007</v>
      </c>
    </row>
    <row r="73" spans="1:11" ht="15.95" customHeight="1" x14ac:dyDescent="0.25">
      <c r="A73" s="8" t="s">
        <v>68</v>
      </c>
      <c r="B73" s="9">
        <v>149001354</v>
      </c>
      <c r="C73" s="9">
        <v>148180847</v>
      </c>
      <c r="D73" s="9">
        <v>105962425</v>
      </c>
      <c r="E73" s="9">
        <v>140288000</v>
      </c>
      <c r="F73" s="9">
        <v>138637542</v>
      </c>
      <c r="G73" s="9">
        <v>83088052</v>
      </c>
    </row>
    <row r="74" spans="1:11" ht="15.95" customHeight="1" x14ac:dyDescent="0.25">
      <c r="A74" s="8" t="s">
        <v>69</v>
      </c>
      <c r="B74" s="9">
        <v>714727115</v>
      </c>
      <c r="C74" s="9">
        <v>714727115</v>
      </c>
      <c r="D74" s="9">
        <v>689747003.00000036</v>
      </c>
      <c r="E74" s="9">
        <v>730112000</v>
      </c>
      <c r="F74" s="9">
        <v>712625868</v>
      </c>
      <c r="G74" s="9">
        <v>391944227</v>
      </c>
    </row>
    <row r="75" spans="1:11" ht="15.95" customHeight="1" x14ac:dyDescent="0.25">
      <c r="A75" s="13" t="s">
        <v>23</v>
      </c>
      <c r="B75" s="15">
        <f t="shared" ref="B75:G75" si="22">+B76+B80+B84</f>
        <v>35962214252</v>
      </c>
      <c r="C75" s="15">
        <f t="shared" si="22"/>
        <v>35451088130</v>
      </c>
      <c r="D75" s="15">
        <f t="shared" si="22"/>
        <v>31197060692</v>
      </c>
      <c r="E75" s="15">
        <f t="shared" si="22"/>
        <v>38490664676</v>
      </c>
      <c r="F75" s="15">
        <f t="shared" si="22"/>
        <v>33053792259</v>
      </c>
      <c r="G75" s="15">
        <f t="shared" si="22"/>
        <v>7124398445</v>
      </c>
    </row>
    <row r="76" spans="1:11" s="2" customFormat="1" ht="15.95" customHeight="1" x14ac:dyDescent="0.25">
      <c r="A76" s="10" t="s">
        <v>24</v>
      </c>
      <c r="B76" s="11">
        <f t="shared" ref="B76:G76" si="23">SUM(B77:B79)</f>
        <v>17410925085</v>
      </c>
      <c r="C76" s="11">
        <f t="shared" si="23"/>
        <v>17306986690</v>
      </c>
      <c r="D76" s="11">
        <f t="shared" si="23"/>
        <v>13111248503</v>
      </c>
      <c r="E76" s="11">
        <f t="shared" si="23"/>
        <v>17571742964</v>
      </c>
      <c r="F76" s="11">
        <f t="shared" si="23"/>
        <v>17234768950</v>
      </c>
      <c r="G76" s="11">
        <f t="shared" si="23"/>
        <v>5604421378</v>
      </c>
    </row>
    <row r="77" spans="1:11" ht="15.95" customHeight="1" x14ac:dyDescent="0.25">
      <c r="A77" s="8" t="s">
        <v>67</v>
      </c>
      <c r="B77" s="9">
        <v>2730392422</v>
      </c>
      <c r="C77" s="9">
        <v>2626460407</v>
      </c>
      <c r="D77" s="9">
        <v>1981769248</v>
      </c>
      <c r="E77" s="9">
        <v>2500000000</v>
      </c>
      <c r="F77" s="9">
        <v>2329084402</v>
      </c>
      <c r="G77" s="9">
        <v>640750577</v>
      </c>
    </row>
    <row r="78" spans="1:11" ht="15.95" customHeight="1" x14ac:dyDescent="0.25">
      <c r="A78" s="8" t="s">
        <v>68</v>
      </c>
      <c r="B78" s="9">
        <v>4698810417</v>
      </c>
      <c r="C78" s="9">
        <v>4698810417</v>
      </c>
      <c r="D78" s="9">
        <v>3688981281</v>
      </c>
      <c r="E78" s="9">
        <v>4490882964</v>
      </c>
      <c r="F78" s="9">
        <v>4490882964</v>
      </c>
      <c r="G78" s="9">
        <v>1476923105</v>
      </c>
    </row>
    <row r="79" spans="1:11" ht="15.95" customHeight="1" x14ac:dyDescent="0.25">
      <c r="A79" s="8" t="s">
        <v>69</v>
      </c>
      <c r="B79" s="9">
        <v>9981722246</v>
      </c>
      <c r="C79" s="9">
        <v>9981715866</v>
      </c>
      <c r="D79" s="9">
        <v>7440497973.999999</v>
      </c>
      <c r="E79" s="9">
        <v>10580860000</v>
      </c>
      <c r="F79" s="9">
        <v>10414801584</v>
      </c>
      <c r="G79" s="9">
        <v>3486747696</v>
      </c>
      <c r="I79" s="4"/>
      <c r="J79" s="4"/>
      <c r="K79" s="4"/>
    </row>
    <row r="80" spans="1:11" s="3" customFormat="1" ht="15.95" customHeight="1" x14ac:dyDescent="0.25">
      <c r="A80" s="10" t="s">
        <v>25</v>
      </c>
      <c r="B80" s="11">
        <f t="shared" ref="B80:G80" si="24">SUM(B81:B83)</f>
        <v>480132000</v>
      </c>
      <c r="C80" s="11">
        <f t="shared" si="24"/>
        <v>477915368</v>
      </c>
      <c r="D80" s="11">
        <f t="shared" si="24"/>
        <v>422170434.99999994</v>
      </c>
      <c r="E80" s="11">
        <f t="shared" si="24"/>
        <v>468350000</v>
      </c>
      <c r="F80" s="11">
        <f t="shared" si="24"/>
        <v>424169405</v>
      </c>
      <c r="G80" s="11">
        <f t="shared" si="24"/>
        <v>257798126</v>
      </c>
      <c r="I80" s="4"/>
      <c r="J80" s="4"/>
      <c r="K80" s="4"/>
    </row>
    <row r="81" spans="1:7" ht="15.95" customHeight="1" x14ac:dyDescent="0.25">
      <c r="A81" s="8" t="s">
        <v>67</v>
      </c>
      <c r="B81" s="9">
        <v>56092116</v>
      </c>
      <c r="C81" s="9">
        <v>53875484</v>
      </c>
      <c r="D81" s="9">
        <v>33467208</v>
      </c>
      <c r="E81" s="9">
        <v>44310000</v>
      </c>
      <c r="F81" s="9">
        <v>35466178</v>
      </c>
      <c r="G81" s="9">
        <v>10441527</v>
      </c>
    </row>
    <row r="82" spans="1:7" ht="15.95" customHeight="1" x14ac:dyDescent="0.25">
      <c r="A82" s="8" t="s">
        <v>68</v>
      </c>
      <c r="B82" s="9"/>
      <c r="C82" s="9"/>
      <c r="D82" s="9"/>
      <c r="E82" s="9"/>
      <c r="F82" s="9"/>
      <c r="G82" s="9"/>
    </row>
    <row r="83" spans="1:7" ht="15.95" customHeight="1" x14ac:dyDescent="0.25">
      <c r="A83" s="8" t="s">
        <v>69</v>
      </c>
      <c r="B83" s="9">
        <v>424039884</v>
      </c>
      <c r="C83" s="9">
        <v>424039884</v>
      </c>
      <c r="D83" s="9">
        <v>388703226.99999994</v>
      </c>
      <c r="E83" s="9">
        <v>424040000</v>
      </c>
      <c r="F83" s="9">
        <v>388703227</v>
      </c>
      <c r="G83" s="9">
        <v>247356599</v>
      </c>
    </row>
    <row r="84" spans="1:7" s="2" customFormat="1" ht="15.95" customHeight="1" x14ac:dyDescent="0.25">
      <c r="A84" s="10" t="s">
        <v>26</v>
      </c>
      <c r="B84" s="11">
        <f t="shared" ref="B84:G84" si="25">SUM(B85:B87)</f>
        <v>18071157167</v>
      </c>
      <c r="C84" s="11">
        <f t="shared" si="25"/>
        <v>17666186072</v>
      </c>
      <c r="D84" s="11">
        <f t="shared" si="25"/>
        <v>17663641754</v>
      </c>
      <c r="E84" s="11">
        <f t="shared" si="25"/>
        <v>20450571712</v>
      </c>
      <c r="F84" s="11">
        <f t="shared" si="25"/>
        <v>15394853904</v>
      </c>
      <c r="G84" s="11">
        <f t="shared" si="25"/>
        <v>1262178941</v>
      </c>
    </row>
    <row r="85" spans="1:7" ht="15.95" customHeight="1" x14ac:dyDescent="0.25">
      <c r="A85" s="8" t="s">
        <v>67</v>
      </c>
      <c r="B85" s="9">
        <v>5070305356</v>
      </c>
      <c r="C85" s="9">
        <v>5007730921</v>
      </c>
      <c r="D85" s="9">
        <v>5007730921</v>
      </c>
      <c r="E85" s="9">
        <v>4283587000</v>
      </c>
      <c r="F85" s="9">
        <v>4223317009</v>
      </c>
      <c r="G85" s="9"/>
    </row>
    <row r="86" spans="1:7" ht="15.95" customHeight="1" x14ac:dyDescent="0.25">
      <c r="A86" s="8" t="s">
        <v>68</v>
      </c>
      <c r="B86" s="9">
        <v>10823258711</v>
      </c>
      <c r="C86" s="9">
        <v>10823258711</v>
      </c>
      <c r="D86" s="9">
        <v>10823258710.999998</v>
      </c>
      <c r="E86" s="9">
        <v>9833174712</v>
      </c>
      <c r="F86" s="9">
        <v>9723075240</v>
      </c>
      <c r="G86" s="9">
        <v>576921957</v>
      </c>
    </row>
    <row r="87" spans="1:7" ht="15.95" customHeight="1" x14ac:dyDescent="0.25">
      <c r="A87" s="8" t="s">
        <v>69</v>
      </c>
      <c r="B87" s="9">
        <v>2177593100</v>
      </c>
      <c r="C87" s="9">
        <v>1835196440</v>
      </c>
      <c r="D87" s="9">
        <v>1832652122.0000002</v>
      </c>
      <c r="E87" s="9">
        <v>6333810000</v>
      </c>
      <c r="F87" s="9">
        <v>1448461655</v>
      </c>
      <c r="G87" s="9">
        <v>685256984</v>
      </c>
    </row>
    <row r="88" spans="1:7" ht="15.95" customHeight="1" x14ac:dyDescent="0.25">
      <c r="A88" s="13" t="s">
        <v>27</v>
      </c>
      <c r="B88" s="15">
        <f>+B89</f>
        <v>5214877400</v>
      </c>
      <c r="C88" s="15">
        <f t="shared" ref="C88:G88" si="26">+C89</f>
        <v>5005616283</v>
      </c>
      <c r="D88" s="15">
        <f t="shared" si="26"/>
        <v>3138647309</v>
      </c>
      <c r="E88" s="15">
        <f t="shared" si="26"/>
        <v>4416309148</v>
      </c>
      <c r="F88" s="15">
        <f t="shared" si="26"/>
        <v>3680522755</v>
      </c>
      <c r="G88" s="15">
        <f t="shared" si="26"/>
        <v>1290456441</v>
      </c>
    </row>
    <row r="89" spans="1:7" s="2" customFormat="1" ht="15.95" customHeight="1" x14ac:dyDescent="0.25">
      <c r="A89" s="10" t="s">
        <v>28</v>
      </c>
      <c r="B89" s="11">
        <f t="shared" ref="B89:G89" si="27">SUM(B90:B92)</f>
        <v>5214877400</v>
      </c>
      <c r="C89" s="11">
        <f t="shared" si="27"/>
        <v>5005616283</v>
      </c>
      <c r="D89" s="11">
        <f t="shared" si="27"/>
        <v>3138647309</v>
      </c>
      <c r="E89" s="11">
        <f t="shared" si="27"/>
        <v>4416309148</v>
      </c>
      <c r="F89" s="11">
        <f t="shared" si="27"/>
        <v>3680522755</v>
      </c>
      <c r="G89" s="11">
        <f t="shared" si="27"/>
        <v>1290456441</v>
      </c>
    </row>
    <row r="90" spans="1:7" ht="15.95" customHeight="1" x14ac:dyDescent="0.25">
      <c r="A90" s="8" t="s">
        <v>67</v>
      </c>
      <c r="B90" s="9">
        <v>2144453805</v>
      </c>
      <c r="C90" s="9">
        <v>2037480839</v>
      </c>
      <c r="D90" s="9">
        <v>1344473696</v>
      </c>
      <c r="E90" s="9">
        <v>2147435000</v>
      </c>
      <c r="F90" s="9">
        <v>1888787010</v>
      </c>
      <c r="G90" s="9">
        <v>876978961</v>
      </c>
    </row>
    <row r="91" spans="1:7" ht="15.95" customHeight="1" x14ac:dyDescent="0.25">
      <c r="A91" s="8" t="s">
        <v>68</v>
      </c>
      <c r="B91" s="9">
        <v>3070423595</v>
      </c>
      <c r="C91" s="9">
        <v>2968135444</v>
      </c>
      <c r="D91" s="9">
        <v>1794173613.0000002</v>
      </c>
      <c r="E91" s="9">
        <v>2268874148</v>
      </c>
      <c r="F91" s="9">
        <v>1791735745</v>
      </c>
      <c r="G91" s="9">
        <v>413477480</v>
      </c>
    </row>
    <row r="92" spans="1:7" ht="15.95" customHeight="1" x14ac:dyDescent="0.25">
      <c r="A92" s="8" t="s">
        <v>69</v>
      </c>
      <c r="B92" s="9"/>
      <c r="C92" s="9"/>
      <c r="D92" s="9"/>
      <c r="E92" s="9"/>
      <c r="F92" s="9"/>
      <c r="G92" s="9"/>
    </row>
    <row r="93" spans="1:7" ht="15.95" customHeight="1" x14ac:dyDescent="0.25">
      <c r="A93" s="13" t="s">
        <v>29</v>
      </c>
      <c r="B93" s="15">
        <f t="shared" ref="B93:G93" si="28">+B94+B98</f>
        <v>5065084575</v>
      </c>
      <c r="C93" s="15">
        <f t="shared" si="28"/>
        <v>4280584575</v>
      </c>
      <c r="D93" s="15">
        <f t="shared" si="28"/>
        <v>159956809</v>
      </c>
      <c r="E93" s="15">
        <f t="shared" si="28"/>
        <v>170341195</v>
      </c>
      <c r="F93" s="15">
        <f t="shared" si="28"/>
        <v>117010626</v>
      </c>
      <c r="G93" s="15">
        <f t="shared" si="28"/>
        <v>41810601</v>
      </c>
    </row>
    <row r="94" spans="1:7" s="2" customFormat="1" ht="15.95" customHeight="1" x14ac:dyDescent="0.25">
      <c r="A94" s="10" t="s">
        <v>30</v>
      </c>
      <c r="B94" s="11">
        <f t="shared" ref="B94:G94" si="29">SUM(B95:B97)</f>
        <v>4891869985</v>
      </c>
      <c r="C94" s="11">
        <f t="shared" si="29"/>
        <v>4107369985</v>
      </c>
      <c r="D94" s="11">
        <f t="shared" si="29"/>
        <v>0</v>
      </c>
      <c r="E94" s="11">
        <f t="shared" si="29"/>
        <v>0</v>
      </c>
      <c r="F94" s="11">
        <f t="shared" si="29"/>
        <v>0</v>
      </c>
      <c r="G94" s="11">
        <f t="shared" si="29"/>
        <v>0</v>
      </c>
    </row>
    <row r="95" spans="1:7" ht="15.95" customHeight="1" x14ac:dyDescent="0.25">
      <c r="A95" s="8" t="s">
        <v>67</v>
      </c>
      <c r="B95" s="9"/>
      <c r="C95" s="9"/>
      <c r="D95" s="9"/>
      <c r="E95" s="9"/>
      <c r="F95" s="9"/>
      <c r="G95" s="9"/>
    </row>
    <row r="96" spans="1:7" ht="15.95" customHeight="1" x14ac:dyDescent="0.25">
      <c r="A96" s="8" t="s">
        <v>68</v>
      </c>
      <c r="B96" s="9">
        <v>4891869985</v>
      </c>
      <c r="C96" s="9">
        <v>4107369985</v>
      </c>
      <c r="D96" s="9">
        <v>0</v>
      </c>
      <c r="E96" s="9"/>
      <c r="F96" s="9"/>
      <c r="G96" s="9"/>
    </row>
    <row r="97" spans="1:11" ht="15.95" customHeight="1" x14ac:dyDescent="0.25">
      <c r="A97" s="8" t="s">
        <v>69</v>
      </c>
      <c r="B97" s="9"/>
      <c r="C97" s="9"/>
      <c r="D97" s="9"/>
      <c r="E97" s="9"/>
      <c r="F97" s="9"/>
      <c r="G97" s="9"/>
    </row>
    <row r="98" spans="1:11" s="2" customFormat="1" ht="15.95" customHeight="1" x14ac:dyDescent="0.25">
      <c r="A98" s="10" t="s">
        <v>31</v>
      </c>
      <c r="B98" s="11">
        <f t="shared" ref="B98:G98" si="30">SUM(B99:B101)</f>
        <v>173214590</v>
      </c>
      <c r="C98" s="11">
        <f t="shared" si="30"/>
        <v>173214590</v>
      </c>
      <c r="D98" s="11">
        <f t="shared" si="30"/>
        <v>159956809</v>
      </c>
      <c r="E98" s="11">
        <f t="shared" si="30"/>
        <v>170341195</v>
      </c>
      <c r="F98" s="11">
        <f t="shared" si="30"/>
        <v>117010626</v>
      </c>
      <c r="G98" s="11">
        <f t="shared" si="30"/>
        <v>41810601</v>
      </c>
    </row>
    <row r="99" spans="1:11" ht="15.95" customHeight="1" x14ac:dyDescent="0.25">
      <c r="A99" s="8" t="s">
        <v>67</v>
      </c>
      <c r="B99" s="9"/>
      <c r="C99" s="9"/>
      <c r="D99" s="9"/>
      <c r="E99" s="9"/>
      <c r="F99" s="9"/>
      <c r="G99" s="9"/>
    </row>
    <row r="100" spans="1:11" ht="15.95" customHeight="1" x14ac:dyDescent="0.25">
      <c r="A100" s="8" t="s">
        <v>68</v>
      </c>
      <c r="B100" s="9">
        <v>173214590</v>
      </c>
      <c r="C100" s="9">
        <v>173214590</v>
      </c>
      <c r="D100" s="9">
        <v>159956809</v>
      </c>
      <c r="E100" s="9">
        <v>170341195</v>
      </c>
      <c r="F100" s="9">
        <v>117010626</v>
      </c>
      <c r="G100" s="9">
        <v>41810601</v>
      </c>
    </row>
    <row r="101" spans="1:11" ht="15.95" customHeight="1" x14ac:dyDescent="0.25">
      <c r="A101" s="8" t="s">
        <v>69</v>
      </c>
      <c r="B101" s="9"/>
      <c r="C101" s="9"/>
      <c r="D101" s="9"/>
      <c r="E101" s="9"/>
      <c r="F101" s="9"/>
      <c r="G101" s="9"/>
    </row>
    <row r="102" spans="1:11" ht="15.95" customHeight="1" x14ac:dyDescent="0.25">
      <c r="A102" s="13" t="s">
        <v>32</v>
      </c>
      <c r="B102" s="15">
        <f t="shared" ref="B102:G102" si="31">+B103+B107+B111+B115+B119+B123</f>
        <v>8442954841</v>
      </c>
      <c r="C102" s="15">
        <f t="shared" si="31"/>
        <v>7772263132</v>
      </c>
      <c r="D102" s="15">
        <f t="shared" si="31"/>
        <v>6477429273</v>
      </c>
      <c r="E102" s="15">
        <f t="shared" si="31"/>
        <v>7860194356</v>
      </c>
      <c r="F102" s="15">
        <f t="shared" si="31"/>
        <v>7113750927</v>
      </c>
      <c r="G102" s="15">
        <f t="shared" si="31"/>
        <v>4435176449</v>
      </c>
    </row>
    <row r="103" spans="1:11" s="2" customFormat="1" ht="15.95" customHeight="1" x14ac:dyDescent="0.25">
      <c r="A103" s="10" t="s">
        <v>33</v>
      </c>
      <c r="B103" s="11">
        <f t="shared" ref="B103:G103" si="32">SUM(B104:B106)</f>
        <v>1282637439</v>
      </c>
      <c r="C103" s="11">
        <f t="shared" si="32"/>
        <v>1282637439</v>
      </c>
      <c r="D103" s="11">
        <f t="shared" si="32"/>
        <v>973492381</v>
      </c>
      <c r="E103" s="11">
        <f t="shared" si="32"/>
        <v>1055741276</v>
      </c>
      <c r="F103" s="11">
        <f t="shared" si="32"/>
        <v>762474075</v>
      </c>
      <c r="G103" s="11">
        <f t="shared" si="32"/>
        <v>343773051</v>
      </c>
      <c r="I103" s="36"/>
      <c r="J103" s="36"/>
      <c r="K103" s="36"/>
    </row>
    <row r="104" spans="1:11" ht="15.95" customHeight="1" x14ac:dyDescent="0.25">
      <c r="A104" s="8" t="s">
        <v>67</v>
      </c>
      <c r="B104" s="9">
        <v>315404947</v>
      </c>
      <c r="C104" s="9">
        <v>315404947</v>
      </c>
      <c r="D104" s="9">
        <v>243899275</v>
      </c>
      <c r="E104" s="9">
        <v>370000000</v>
      </c>
      <c r="F104" s="9">
        <v>195376990</v>
      </c>
      <c r="G104" s="9">
        <v>81635506</v>
      </c>
      <c r="I104" s="4"/>
      <c r="J104" s="4"/>
      <c r="K104" s="4"/>
    </row>
    <row r="105" spans="1:11" ht="15.95" customHeight="1" x14ac:dyDescent="0.25">
      <c r="A105" s="8" t="s">
        <v>68</v>
      </c>
      <c r="B105" s="9">
        <v>401700000</v>
      </c>
      <c r="C105" s="9">
        <v>401700000</v>
      </c>
      <c r="D105" s="9">
        <v>341981930</v>
      </c>
      <c r="E105" s="9">
        <v>390891063</v>
      </c>
      <c r="F105" s="9">
        <v>390891063</v>
      </c>
      <c r="G105" s="9">
        <v>144136409</v>
      </c>
    </row>
    <row r="106" spans="1:11" ht="15.95" customHeight="1" x14ac:dyDescent="0.25">
      <c r="A106" s="8" t="s">
        <v>69</v>
      </c>
      <c r="B106" s="9">
        <v>565532492</v>
      </c>
      <c r="C106" s="9">
        <v>565532492</v>
      </c>
      <c r="D106" s="9">
        <v>387611176.00000006</v>
      </c>
      <c r="E106" s="9">
        <v>294850213</v>
      </c>
      <c r="F106" s="9">
        <v>176206022</v>
      </c>
      <c r="G106" s="9">
        <v>118001136</v>
      </c>
    </row>
    <row r="107" spans="1:11" s="2" customFormat="1" ht="15.95" customHeight="1" x14ac:dyDescent="0.25">
      <c r="A107" s="10" t="s">
        <v>34</v>
      </c>
      <c r="B107" s="11">
        <f t="shared" ref="B107:G107" si="33">SUM(B108:B110)</f>
        <v>1960000000</v>
      </c>
      <c r="C107" s="11">
        <f t="shared" si="33"/>
        <v>1306052688</v>
      </c>
      <c r="D107" s="11">
        <f t="shared" si="33"/>
        <v>731943633.99999988</v>
      </c>
      <c r="E107" s="11">
        <f t="shared" si="33"/>
        <v>1770500000</v>
      </c>
      <c r="F107" s="11">
        <f t="shared" si="33"/>
        <v>1400490874</v>
      </c>
      <c r="G107" s="11">
        <f t="shared" si="33"/>
        <v>489404063</v>
      </c>
    </row>
    <row r="108" spans="1:11" ht="15.95" customHeight="1" x14ac:dyDescent="0.25">
      <c r="A108" s="8" t="s">
        <v>67</v>
      </c>
      <c r="B108" s="9">
        <v>900000000</v>
      </c>
      <c r="C108" s="9">
        <v>516385432</v>
      </c>
      <c r="D108" s="9">
        <v>162511631</v>
      </c>
      <c r="E108" s="9">
        <v>863500000</v>
      </c>
      <c r="F108" s="9">
        <v>493490874</v>
      </c>
      <c r="G108" s="9">
        <v>14934250</v>
      </c>
    </row>
    <row r="109" spans="1:11" ht="15.95" customHeight="1" x14ac:dyDescent="0.25">
      <c r="A109" s="8" t="s">
        <v>68</v>
      </c>
      <c r="B109" s="9">
        <v>1060000000</v>
      </c>
      <c r="C109" s="9">
        <v>789667256</v>
      </c>
      <c r="D109" s="9">
        <v>569432002.99999988</v>
      </c>
      <c r="E109" s="9">
        <v>907000000</v>
      </c>
      <c r="F109" s="9">
        <v>907000000</v>
      </c>
      <c r="G109" s="9">
        <v>474469813</v>
      </c>
    </row>
    <row r="110" spans="1:11" ht="15.95" customHeight="1" x14ac:dyDescent="0.25">
      <c r="A110" s="8" t="s">
        <v>69</v>
      </c>
      <c r="B110" s="9"/>
      <c r="C110" s="9"/>
      <c r="D110" s="9"/>
      <c r="E110" s="9"/>
      <c r="F110" s="9"/>
      <c r="G110" s="9"/>
    </row>
    <row r="111" spans="1:11" s="2" customFormat="1" ht="15.95" customHeight="1" x14ac:dyDescent="0.25">
      <c r="A111" s="10" t="s">
        <v>35</v>
      </c>
      <c r="B111" s="11">
        <f t="shared" ref="B111:G111" si="34">SUM(B112:B114)</f>
        <v>646122390</v>
      </c>
      <c r="C111" s="11">
        <f t="shared" si="34"/>
        <v>644040502</v>
      </c>
      <c r="D111" s="11">
        <f t="shared" si="34"/>
        <v>445678729</v>
      </c>
      <c r="E111" s="11">
        <f t="shared" si="34"/>
        <v>589800000</v>
      </c>
      <c r="F111" s="11">
        <f t="shared" si="34"/>
        <v>569054945</v>
      </c>
      <c r="G111" s="11">
        <f t="shared" si="34"/>
        <v>165606578</v>
      </c>
    </row>
    <row r="112" spans="1:11" ht="15.95" customHeight="1" x14ac:dyDescent="0.25">
      <c r="A112" s="8" t="s">
        <v>67</v>
      </c>
      <c r="B112" s="9">
        <v>72000000</v>
      </c>
      <c r="C112" s="9">
        <v>69988734</v>
      </c>
      <c r="D112" s="9">
        <v>32548598</v>
      </c>
      <c r="E112" s="9">
        <v>60000000</v>
      </c>
      <c r="F112" s="9">
        <v>47243634</v>
      </c>
      <c r="G112" s="9">
        <v>8072238</v>
      </c>
    </row>
    <row r="113" spans="1:7" ht="15.95" customHeight="1" x14ac:dyDescent="0.25">
      <c r="A113" s="8" t="s">
        <v>68</v>
      </c>
      <c r="B113" s="9">
        <v>299264613</v>
      </c>
      <c r="C113" s="9">
        <v>299193991</v>
      </c>
      <c r="D113" s="9">
        <v>189978352</v>
      </c>
      <c r="E113" s="9">
        <v>240000000</v>
      </c>
      <c r="F113" s="9">
        <v>238751769</v>
      </c>
      <c r="G113" s="9">
        <v>43415937</v>
      </c>
    </row>
    <row r="114" spans="1:7" ht="15.95" customHeight="1" x14ac:dyDescent="0.25">
      <c r="A114" s="8" t="s">
        <v>69</v>
      </c>
      <c r="B114" s="9">
        <v>274857777</v>
      </c>
      <c r="C114" s="9">
        <v>274857777</v>
      </c>
      <c r="D114" s="9">
        <v>223151779</v>
      </c>
      <c r="E114" s="9">
        <v>289800000</v>
      </c>
      <c r="F114" s="9">
        <v>283059542</v>
      </c>
      <c r="G114" s="9">
        <v>114118403</v>
      </c>
    </row>
    <row r="115" spans="1:7" s="2" customFormat="1" ht="15.95" customHeight="1" x14ac:dyDescent="0.25">
      <c r="A115" s="10" t="s">
        <v>36</v>
      </c>
      <c r="B115" s="11">
        <f t="shared" ref="B115:G115" si="35">SUM(B116:B118)</f>
        <v>553408891</v>
      </c>
      <c r="C115" s="11">
        <f t="shared" si="35"/>
        <v>539746382</v>
      </c>
      <c r="D115" s="11">
        <f t="shared" si="35"/>
        <v>451978746.00000006</v>
      </c>
      <c r="E115" s="11">
        <f t="shared" si="35"/>
        <v>444790000</v>
      </c>
      <c r="F115" s="11">
        <f t="shared" si="35"/>
        <v>429875000</v>
      </c>
      <c r="G115" s="11">
        <f t="shared" si="35"/>
        <v>112829008</v>
      </c>
    </row>
    <row r="116" spans="1:7" ht="15.95" customHeight="1" x14ac:dyDescent="0.25">
      <c r="A116" s="8" t="s">
        <v>67</v>
      </c>
      <c r="B116" s="9">
        <v>123259110</v>
      </c>
      <c r="C116" s="9">
        <v>109596601</v>
      </c>
      <c r="D116" s="9">
        <v>82746551.000000015</v>
      </c>
      <c r="E116" s="9">
        <v>95000000</v>
      </c>
      <c r="F116" s="9">
        <v>95000000</v>
      </c>
      <c r="G116" s="9">
        <v>33488357</v>
      </c>
    </row>
    <row r="117" spans="1:7" ht="15.95" customHeight="1" x14ac:dyDescent="0.25">
      <c r="A117" s="8" t="s">
        <v>68</v>
      </c>
      <c r="B117" s="9">
        <v>377149781</v>
      </c>
      <c r="C117" s="9">
        <v>377149781</v>
      </c>
      <c r="D117" s="9">
        <v>342163211.00000006</v>
      </c>
      <c r="E117" s="9">
        <v>294500000</v>
      </c>
      <c r="F117" s="9">
        <v>294500000</v>
      </c>
      <c r="G117" s="9">
        <v>62957781</v>
      </c>
    </row>
    <row r="118" spans="1:7" ht="15.95" customHeight="1" x14ac:dyDescent="0.25">
      <c r="A118" s="8" t="s">
        <v>69</v>
      </c>
      <c r="B118" s="9">
        <v>53000000</v>
      </c>
      <c r="C118" s="9">
        <v>53000000</v>
      </c>
      <c r="D118" s="9">
        <v>27068984</v>
      </c>
      <c r="E118" s="9">
        <v>55290000</v>
      </c>
      <c r="F118" s="9">
        <v>40375000</v>
      </c>
      <c r="G118" s="9">
        <v>16382870</v>
      </c>
    </row>
    <row r="119" spans="1:7" s="2" customFormat="1" ht="15.95" customHeight="1" x14ac:dyDescent="0.25">
      <c r="A119" s="10" t="s">
        <v>37</v>
      </c>
      <c r="B119" s="11">
        <f t="shared" ref="B119:G119" si="36">SUM(B120:B122)</f>
        <v>308447000</v>
      </c>
      <c r="C119" s="11">
        <f t="shared" si="36"/>
        <v>307447000</v>
      </c>
      <c r="D119" s="11">
        <f t="shared" si="36"/>
        <v>196996662</v>
      </c>
      <c r="E119" s="11">
        <f t="shared" si="36"/>
        <v>277550080</v>
      </c>
      <c r="F119" s="11">
        <f t="shared" si="36"/>
        <v>245043520</v>
      </c>
      <c r="G119" s="11">
        <f t="shared" si="36"/>
        <v>74343643</v>
      </c>
    </row>
    <row r="120" spans="1:7" ht="15.95" customHeight="1" x14ac:dyDescent="0.25">
      <c r="A120" s="8" t="s">
        <v>67</v>
      </c>
      <c r="B120" s="9">
        <v>117397000</v>
      </c>
      <c r="C120" s="9">
        <v>116397000</v>
      </c>
      <c r="D120" s="9">
        <v>73318978</v>
      </c>
      <c r="E120" s="9">
        <v>90117300</v>
      </c>
      <c r="F120" s="9">
        <v>80061740</v>
      </c>
      <c r="G120" s="9">
        <v>30363217</v>
      </c>
    </row>
    <row r="121" spans="1:7" ht="15.95" customHeight="1" x14ac:dyDescent="0.25">
      <c r="A121" s="8" t="s">
        <v>68</v>
      </c>
      <c r="B121" s="9">
        <v>121050000</v>
      </c>
      <c r="C121" s="9">
        <v>121050000</v>
      </c>
      <c r="D121" s="9">
        <v>53677684.000000007</v>
      </c>
      <c r="E121" s="9">
        <v>123956000</v>
      </c>
      <c r="F121" s="9">
        <v>123956000</v>
      </c>
      <c r="G121" s="9">
        <v>30569220</v>
      </c>
    </row>
    <row r="122" spans="1:7" ht="15.95" customHeight="1" x14ac:dyDescent="0.25">
      <c r="A122" s="8" t="s">
        <v>69</v>
      </c>
      <c r="B122" s="9">
        <v>70000000</v>
      </c>
      <c r="C122" s="9">
        <v>70000000</v>
      </c>
      <c r="D122" s="9">
        <v>70000000</v>
      </c>
      <c r="E122" s="9">
        <v>63476780</v>
      </c>
      <c r="F122" s="9">
        <v>41025780</v>
      </c>
      <c r="G122" s="9">
        <v>13411206</v>
      </c>
    </row>
    <row r="123" spans="1:7" s="2" customFormat="1" ht="15.95" customHeight="1" x14ac:dyDescent="0.25">
      <c r="A123" s="10" t="s">
        <v>38</v>
      </c>
      <c r="B123" s="11">
        <f t="shared" ref="B123:G123" si="37">SUM(B124:B126)</f>
        <v>3692339121</v>
      </c>
      <c r="C123" s="11">
        <f t="shared" si="37"/>
        <v>3692339121</v>
      </c>
      <c r="D123" s="11">
        <f t="shared" si="37"/>
        <v>3677339121</v>
      </c>
      <c r="E123" s="11">
        <f t="shared" si="37"/>
        <v>3721813000</v>
      </c>
      <c r="F123" s="11">
        <f t="shared" si="37"/>
        <v>3706812513</v>
      </c>
      <c r="G123" s="11">
        <f t="shared" si="37"/>
        <v>3249220106</v>
      </c>
    </row>
    <row r="124" spans="1:7" ht="15.95" customHeight="1" x14ac:dyDescent="0.25">
      <c r="A124" s="8" t="s">
        <v>67</v>
      </c>
      <c r="B124" s="9">
        <v>290000000</v>
      </c>
      <c r="C124" s="9">
        <v>290000000</v>
      </c>
      <c r="D124" s="9">
        <v>290000000</v>
      </c>
      <c r="E124" s="9">
        <v>290000000</v>
      </c>
      <c r="F124" s="9">
        <v>290000000</v>
      </c>
      <c r="G124" s="9">
        <v>272407593</v>
      </c>
    </row>
    <row r="125" spans="1:7" ht="15.95" customHeight="1" x14ac:dyDescent="0.25">
      <c r="A125" s="8" t="s">
        <v>68</v>
      </c>
      <c r="B125" s="9">
        <v>440000000</v>
      </c>
      <c r="C125" s="9">
        <v>440000000</v>
      </c>
      <c r="D125" s="9">
        <v>440000000</v>
      </c>
      <c r="E125" s="9">
        <v>440000000</v>
      </c>
      <c r="F125" s="9">
        <v>440000000</v>
      </c>
      <c r="G125" s="9">
        <v>0</v>
      </c>
    </row>
    <row r="126" spans="1:7" ht="15.95" customHeight="1" x14ac:dyDescent="0.25">
      <c r="A126" s="8" t="s">
        <v>69</v>
      </c>
      <c r="B126" s="12">
        <v>2962339121</v>
      </c>
      <c r="C126" s="12">
        <v>2962339121</v>
      </c>
      <c r="D126" s="12">
        <v>2947339121</v>
      </c>
      <c r="E126" s="12">
        <v>2991813000</v>
      </c>
      <c r="F126" s="12">
        <v>2976812513</v>
      </c>
      <c r="G126" s="12">
        <v>2976812513</v>
      </c>
    </row>
    <row r="127" spans="1:7" ht="15.95" customHeight="1" x14ac:dyDescent="0.25">
      <c r="A127" s="13" t="s">
        <v>39</v>
      </c>
      <c r="B127" s="15">
        <f t="shared" ref="B127:G127" si="38">+B128+B132+B136+B140</f>
        <v>6733611247</v>
      </c>
      <c r="C127" s="15">
        <f t="shared" si="38"/>
        <v>6568784955</v>
      </c>
      <c r="D127" s="15">
        <f t="shared" si="38"/>
        <v>3912606515</v>
      </c>
      <c r="E127" s="15">
        <f t="shared" si="38"/>
        <v>4660529000</v>
      </c>
      <c r="F127" s="15">
        <f t="shared" si="38"/>
        <v>3908695648</v>
      </c>
      <c r="G127" s="15">
        <f t="shared" si="38"/>
        <v>836278149</v>
      </c>
    </row>
    <row r="128" spans="1:7" s="2" customFormat="1" ht="15.95" customHeight="1" x14ac:dyDescent="0.25">
      <c r="A128" s="10" t="s">
        <v>40</v>
      </c>
      <c r="B128" s="11">
        <f t="shared" ref="B128:G128" si="39">SUM(B129:B131)</f>
        <v>3645905684</v>
      </c>
      <c r="C128" s="11">
        <f t="shared" si="39"/>
        <v>3625948077</v>
      </c>
      <c r="D128" s="11">
        <f t="shared" si="39"/>
        <v>2135735757</v>
      </c>
      <c r="E128" s="11">
        <f t="shared" si="39"/>
        <v>2410890000</v>
      </c>
      <c r="F128" s="11">
        <f t="shared" si="39"/>
        <v>2176541696</v>
      </c>
      <c r="G128" s="11">
        <f t="shared" si="39"/>
        <v>487059703</v>
      </c>
    </row>
    <row r="129" spans="1:11" ht="15.95" customHeight="1" x14ac:dyDescent="0.25">
      <c r="A129" s="8" t="s">
        <v>67</v>
      </c>
      <c r="B129" s="9">
        <v>705937684</v>
      </c>
      <c r="C129" s="9">
        <v>705777686</v>
      </c>
      <c r="D129" s="9">
        <v>450362000</v>
      </c>
      <c r="E129" s="9">
        <v>399489000</v>
      </c>
      <c r="F129" s="9">
        <v>394475413</v>
      </c>
      <c r="G129" s="9">
        <v>27823522</v>
      </c>
    </row>
    <row r="130" spans="1:11" ht="15.95" customHeight="1" x14ac:dyDescent="0.25">
      <c r="A130" s="8" t="s">
        <v>68</v>
      </c>
      <c r="B130" s="9">
        <v>1374499570</v>
      </c>
      <c r="C130" s="9">
        <v>1374499570</v>
      </c>
      <c r="D130" s="9">
        <v>829524827</v>
      </c>
      <c r="E130" s="9">
        <v>791112000</v>
      </c>
      <c r="F130" s="9">
        <v>791112000</v>
      </c>
      <c r="G130" s="9">
        <v>186665102</v>
      </c>
    </row>
    <row r="131" spans="1:11" ht="15.95" customHeight="1" x14ac:dyDescent="0.25">
      <c r="A131" s="8" t="s">
        <v>69</v>
      </c>
      <c r="B131" s="9">
        <v>1565468430</v>
      </c>
      <c r="C131" s="9">
        <v>1545670821</v>
      </c>
      <c r="D131" s="9">
        <v>855848930</v>
      </c>
      <c r="E131" s="9">
        <v>1220289000</v>
      </c>
      <c r="F131" s="9">
        <v>990954283</v>
      </c>
      <c r="G131" s="9">
        <v>272571079</v>
      </c>
      <c r="I131" s="4"/>
      <c r="J131" s="4"/>
      <c r="K131" s="4"/>
    </row>
    <row r="132" spans="1:11" s="2" customFormat="1" ht="15.95" customHeight="1" x14ac:dyDescent="0.25">
      <c r="A132" s="10" t="s">
        <v>41</v>
      </c>
      <c r="B132" s="11">
        <f t="shared" ref="B132:G132" si="40">SUM(B133:B135)</f>
        <v>1730297898</v>
      </c>
      <c r="C132" s="11">
        <f t="shared" si="40"/>
        <v>1723033950</v>
      </c>
      <c r="D132" s="11">
        <f t="shared" si="40"/>
        <v>975537222</v>
      </c>
      <c r="E132" s="11">
        <f t="shared" si="40"/>
        <v>972648000</v>
      </c>
      <c r="F132" s="11">
        <f t="shared" si="40"/>
        <v>972648000</v>
      </c>
      <c r="G132" s="11">
        <f t="shared" si="40"/>
        <v>20112574</v>
      </c>
    </row>
    <row r="133" spans="1:11" ht="15.95" customHeight="1" x14ac:dyDescent="0.25">
      <c r="A133" s="8" t="s">
        <v>67</v>
      </c>
      <c r="B133" s="9">
        <v>245297898</v>
      </c>
      <c r="C133" s="9">
        <v>238400628</v>
      </c>
      <c r="D133" s="9">
        <v>105185829.99999999</v>
      </c>
      <c r="E133" s="9">
        <v>117648000</v>
      </c>
      <c r="F133" s="9">
        <v>117648000</v>
      </c>
      <c r="G133" s="9">
        <v>0</v>
      </c>
    </row>
    <row r="134" spans="1:11" ht="15.95" customHeight="1" x14ac:dyDescent="0.25">
      <c r="A134" s="8" t="s">
        <v>68</v>
      </c>
      <c r="B134" s="9">
        <v>1485000000</v>
      </c>
      <c r="C134" s="9">
        <v>1484633322</v>
      </c>
      <c r="D134" s="9">
        <v>870351392</v>
      </c>
      <c r="E134" s="9">
        <v>855000000</v>
      </c>
      <c r="F134" s="9">
        <v>855000000</v>
      </c>
      <c r="G134" s="9">
        <v>20112574</v>
      </c>
    </row>
    <row r="135" spans="1:11" ht="15.95" customHeight="1" x14ac:dyDescent="0.25">
      <c r="A135" s="8" t="s">
        <v>69</v>
      </c>
      <c r="B135" s="9"/>
      <c r="C135" s="9"/>
      <c r="D135" s="9"/>
      <c r="E135" s="9"/>
      <c r="F135" s="9"/>
      <c r="G135" s="9"/>
    </row>
    <row r="136" spans="1:11" s="2" customFormat="1" ht="15.95" customHeight="1" x14ac:dyDescent="0.25">
      <c r="A136" s="10" t="s">
        <v>57</v>
      </c>
      <c r="B136" s="11">
        <f t="shared" ref="B136:G136" si="41">SUM(B137:B139)</f>
        <v>467450665</v>
      </c>
      <c r="C136" s="11">
        <f t="shared" si="41"/>
        <v>338645285</v>
      </c>
      <c r="D136" s="11">
        <f t="shared" si="41"/>
        <v>145940247</v>
      </c>
      <c r="E136" s="11">
        <f t="shared" si="41"/>
        <v>449991000</v>
      </c>
      <c r="F136" s="11">
        <f t="shared" si="41"/>
        <v>388549138</v>
      </c>
      <c r="G136" s="11">
        <f t="shared" si="41"/>
        <v>125814049</v>
      </c>
    </row>
    <row r="137" spans="1:11" ht="15.95" customHeight="1" x14ac:dyDescent="0.25">
      <c r="A137" s="8" t="s">
        <v>67</v>
      </c>
      <c r="B137" s="9">
        <v>223560000</v>
      </c>
      <c r="C137" s="9">
        <v>192754620</v>
      </c>
      <c r="D137" s="9">
        <v>107641413.00000001</v>
      </c>
      <c r="E137" s="9">
        <v>174245000</v>
      </c>
      <c r="F137" s="9">
        <v>159780757</v>
      </c>
      <c r="G137" s="9">
        <v>39619398</v>
      </c>
    </row>
    <row r="138" spans="1:11" ht="15.95" customHeight="1" x14ac:dyDescent="0.25">
      <c r="A138" s="8" t="s">
        <v>68</v>
      </c>
      <c r="B138" s="9">
        <v>105890665</v>
      </c>
      <c r="C138" s="9">
        <v>105890665</v>
      </c>
      <c r="D138" s="9">
        <v>0</v>
      </c>
      <c r="E138" s="9">
        <v>210847595</v>
      </c>
      <c r="F138" s="9">
        <v>210847595</v>
      </c>
      <c r="G138" s="9">
        <v>74583030</v>
      </c>
    </row>
    <row r="139" spans="1:11" ht="15.95" customHeight="1" x14ac:dyDescent="0.25">
      <c r="A139" s="8" t="s">
        <v>69</v>
      </c>
      <c r="B139" s="9">
        <v>138000000</v>
      </c>
      <c r="C139" s="9">
        <v>40000000</v>
      </c>
      <c r="D139" s="9">
        <v>38298834</v>
      </c>
      <c r="E139" s="9">
        <v>64898405</v>
      </c>
      <c r="F139" s="9">
        <v>17920786</v>
      </c>
      <c r="G139" s="9">
        <v>11611621</v>
      </c>
    </row>
    <row r="140" spans="1:11" s="2" customFormat="1" ht="15.95" customHeight="1" x14ac:dyDescent="0.25">
      <c r="A140" s="10" t="s">
        <v>42</v>
      </c>
      <c r="B140" s="11">
        <f t="shared" ref="B140:G140" si="42">SUM(B141:B143)</f>
        <v>889957000</v>
      </c>
      <c r="C140" s="11">
        <f t="shared" si="42"/>
        <v>881157643</v>
      </c>
      <c r="D140" s="11">
        <f t="shared" si="42"/>
        <v>655393288.99999988</v>
      </c>
      <c r="E140" s="11">
        <f t="shared" si="42"/>
        <v>827000000</v>
      </c>
      <c r="F140" s="11">
        <f t="shared" si="42"/>
        <v>370956814</v>
      </c>
      <c r="G140" s="11">
        <f t="shared" si="42"/>
        <v>203291823</v>
      </c>
    </row>
    <row r="141" spans="1:11" ht="15.95" customHeight="1" x14ac:dyDescent="0.25">
      <c r="A141" s="8" t="s">
        <v>67</v>
      </c>
      <c r="B141" s="9">
        <v>84800000</v>
      </c>
      <c r="C141" s="9">
        <v>76063849</v>
      </c>
      <c r="D141" s="9">
        <v>58600951.000000015</v>
      </c>
      <c r="E141" s="9">
        <v>147000000</v>
      </c>
      <c r="F141" s="9">
        <v>40634023</v>
      </c>
      <c r="G141" s="9"/>
    </row>
    <row r="142" spans="1:11" ht="15.95" customHeight="1" x14ac:dyDescent="0.25">
      <c r="A142" s="8" t="s">
        <v>68</v>
      </c>
      <c r="B142" s="9">
        <v>146640000</v>
      </c>
      <c r="C142" s="9">
        <v>146640000</v>
      </c>
      <c r="D142" s="9">
        <v>103252412.99999999</v>
      </c>
      <c r="E142" s="9">
        <v>150000000</v>
      </c>
      <c r="F142" s="9">
        <v>146064381</v>
      </c>
      <c r="G142" s="9">
        <v>45446772</v>
      </c>
    </row>
    <row r="143" spans="1:11" ht="15.95" customHeight="1" x14ac:dyDescent="0.25">
      <c r="A143" s="8" t="s">
        <v>69</v>
      </c>
      <c r="B143" s="9">
        <v>658517000</v>
      </c>
      <c r="C143" s="9">
        <v>658453794</v>
      </c>
      <c r="D143" s="9">
        <v>493539924.99999988</v>
      </c>
      <c r="E143" s="9">
        <v>530000000</v>
      </c>
      <c r="F143" s="9">
        <v>184258410</v>
      </c>
      <c r="G143" s="9">
        <v>157845051</v>
      </c>
    </row>
    <row r="144" spans="1:11" ht="15.95" customHeight="1" x14ac:dyDescent="0.25">
      <c r="A144" s="13" t="s">
        <v>43</v>
      </c>
      <c r="B144" s="15">
        <f t="shared" ref="B144:G144" si="43">+B145+B149+B153</f>
        <v>14883296586</v>
      </c>
      <c r="C144" s="15">
        <f t="shared" si="43"/>
        <v>14502416443</v>
      </c>
      <c r="D144" s="15">
        <f t="shared" si="43"/>
        <v>7835023891</v>
      </c>
      <c r="E144" s="15">
        <f t="shared" si="43"/>
        <v>13276569537</v>
      </c>
      <c r="F144" s="15">
        <f t="shared" si="43"/>
        <v>8904543683</v>
      </c>
      <c r="G144" s="15">
        <f t="shared" si="43"/>
        <v>1415328077</v>
      </c>
    </row>
    <row r="145" spans="1:11" s="2" customFormat="1" ht="15.95" customHeight="1" x14ac:dyDescent="0.25">
      <c r="A145" s="10" t="s">
        <v>44</v>
      </c>
      <c r="B145" s="11">
        <f t="shared" ref="B145:G145" si="44">SUM(B146:B148)</f>
        <v>5181621550</v>
      </c>
      <c r="C145" s="11">
        <f t="shared" si="44"/>
        <v>5087004151</v>
      </c>
      <c r="D145" s="11">
        <f t="shared" si="44"/>
        <v>3051178224</v>
      </c>
      <c r="E145" s="11">
        <f t="shared" si="44"/>
        <v>4516053000</v>
      </c>
      <c r="F145" s="11">
        <f t="shared" si="44"/>
        <v>4468697755</v>
      </c>
      <c r="G145" s="11">
        <f t="shared" si="44"/>
        <v>983252786</v>
      </c>
      <c r="I145" s="36"/>
      <c r="J145" s="36"/>
      <c r="K145" s="36"/>
    </row>
    <row r="146" spans="1:11" ht="15.95" customHeight="1" x14ac:dyDescent="0.25">
      <c r="A146" s="8" t="s">
        <v>67</v>
      </c>
      <c r="B146" s="9">
        <v>1404642550</v>
      </c>
      <c r="C146" s="9">
        <v>1401825151</v>
      </c>
      <c r="D146" s="9">
        <v>744067155</v>
      </c>
      <c r="E146" s="9">
        <v>800000000</v>
      </c>
      <c r="F146" s="9">
        <v>800000000</v>
      </c>
      <c r="G146" s="9">
        <v>111565475</v>
      </c>
    </row>
    <row r="147" spans="1:11" ht="15.95" customHeight="1" x14ac:dyDescent="0.25">
      <c r="A147" s="8" t="s">
        <v>68</v>
      </c>
      <c r="B147" s="9">
        <v>3685179000</v>
      </c>
      <c r="C147" s="9">
        <v>3685179000</v>
      </c>
      <c r="D147" s="9">
        <v>2307111069</v>
      </c>
      <c r="E147" s="9">
        <v>2844333000</v>
      </c>
      <c r="F147" s="9">
        <v>2844333000</v>
      </c>
      <c r="G147" s="9">
        <v>728632373</v>
      </c>
    </row>
    <row r="148" spans="1:11" ht="15.95" customHeight="1" x14ac:dyDescent="0.25">
      <c r="A148" s="8" t="s">
        <v>69</v>
      </c>
      <c r="B148" s="9">
        <v>91800000</v>
      </c>
      <c r="C148" s="9">
        <v>0</v>
      </c>
      <c r="D148" s="9">
        <v>0</v>
      </c>
      <c r="E148" s="9">
        <v>871720000</v>
      </c>
      <c r="F148" s="9">
        <v>824364755</v>
      </c>
      <c r="G148" s="9">
        <v>143054938</v>
      </c>
    </row>
    <row r="149" spans="1:11" s="2" customFormat="1" ht="15.95" customHeight="1" x14ac:dyDescent="0.25">
      <c r="A149" s="10" t="s">
        <v>45</v>
      </c>
      <c r="B149" s="11">
        <f t="shared" ref="B149:G149" si="45">SUM(B150:B152)</f>
        <v>5883376036</v>
      </c>
      <c r="C149" s="11">
        <f t="shared" si="45"/>
        <v>5876295294</v>
      </c>
      <c r="D149" s="11">
        <f t="shared" si="45"/>
        <v>2679763413</v>
      </c>
      <c r="E149" s="11">
        <f t="shared" si="45"/>
        <v>5039269537</v>
      </c>
      <c r="F149" s="11">
        <f t="shared" si="45"/>
        <v>2125995890</v>
      </c>
      <c r="G149" s="11">
        <f t="shared" si="45"/>
        <v>147612673</v>
      </c>
    </row>
    <row r="150" spans="1:11" ht="15.95" customHeight="1" x14ac:dyDescent="0.25">
      <c r="A150" s="8" t="s">
        <v>67</v>
      </c>
      <c r="B150" s="9">
        <v>1442443036</v>
      </c>
      <c r="C150" s="9">
        <v>1441978343</v>
      </c>
      <c r="D150" s="9">
        <v>674836370.99999988</v>
      </c>
      <c r="E150" s="9">
        <v>1491459000</v>
      </c>
      <c r="F150" s="9">
        <v>840311986</v>
      </c>
      <c r="G150" s="9">
        <v>39702764</v>
      </c>
    </row>
    <row r="151" spans="1:11" ht="15.95" customHeight="1" x14ac:dyDescent="0.25">
      <c r="A151" s="8" t="s">
        <v>68</v>
      </c>
      <c r="B151" s="9">
        <v>2119075000</v>
      </c>
      <c r="C151" s="9">
        <v>2118098650</v>
      </c>
      <c r="D151" s="9">
        <v>564048991.00000012</v>
      </c>
      <c r="E151" s="9">
        <v>2062756537</v>
      </c>
      <c r="F151" s="9">
        <v>0</v>
      </c>
      <c r="G151" s="9">
        <v>0</v>
      </c>
    </row>
    <row r="152" spans="1:11" ht="15.95" customHeight="1" x14ac:dyDescent="0.25">
      <c r="A152" s="8" t="s">
        <v>69</v>
      </c>
      <c r="B152" s="9">
        <v>2321858000</v>
      </c>
      <c r="C152" s="9">
        <v>2316218301</v>
      </c>
      <c r="D152" s="9">
        <v>1440878051</v>
      </c>
      <c r="E152" s="9">
        <v>1485054000</v>
      </c>
      <c r="F152" s="9">
        <v>1285683904</v>
      </c>
      <c r="G152" s="9">
        <v>107909909</v>
      </c>
    </row>
    <row r="153" spans="1:11" s="2" customFormat="1" ht="15.95" customHeight="1" x14ac:dyDescent="0.25">
      <c r="A153" s="10" t="s">
        <v>46</v>
      </c>
      <c r="B153" s="11">
        <f t="shared" ref="B153:G153" si="46">SUM(B154:B156)</f>
        <v>3818299000</v>
      </c>
      <c r="C153" s="11">
        <f t="shared" si="46"/>
        <v>3539116998</v>
      </c>
      <c r="D153" s="11">
        <f t="shared" si="46"/>
        <v>2104082254.0000002</v>
      </c>
      <c r="E153" s="11">
        <f t="shared" si="46"/>
        <v>3721247000</v>
      </c>
      <c r="F153" s="11">
        <f t="shared" si="46"/>
        <v>2309850038</v>
      </c>
      <c r="G153" s="11">
        <f t="shared" si="46"/>
        <v>284462618</v>
      </c>
    </row>
    <row r="154" spans="1:11" ht="15.95" customHeight="1" x14ac:dyDescent="0.25">
      <c r="A154" s="8" t="s">
        <v>67</v>
      </c>
      <c r="B154" s="9">
        <v>384000000</v>
      </c>
      <c r="C154" s="9">
        <v>335067875</v>
      </c>
      <c r="D154" s="9">
        <v>203464446.00000003</v>
      </c>
      <c r="E154" s="9">
        <v>364800000</v>
      </c>
      <c r="F154" s="9">
        <v>195368612</v>
      </c>
      <c r="G154" s="9">
        <v>35504785</v>
      </c>
    </row>
    <row r="155" spans="1:11" ht="15.95" customHeight="1" x14ac:dyDescent="0.25">
      <c r="A155" s="8" t="s">
        <v>68</v>
      </c>
      <c r="B155" s="9">
        <v>1395800000</v>
      </c>
      <c r="C155" s="9">
        <v>1236644588</v>
      </c>
      <c r="D155" s="9">
        <v>647150497</v>
      </c>
      <c r="E155" s="9">
        <v>1472310000</v>
      </c>
      <c r="F155" s="9">
        <v>1467711199</v>
      </c>
      <c r="G155" s="9">
        <v>214079880</v>
      </c>
    </row>
    <row r="156" spans="1:11" ht="15.95" customHeight="1" x14ac:dyDescent="0.25">
      <c r="A156" s="8" t="s">
        <v>69</v>
      </c>
      <c r="B156" s="9">
        <v>2038499000</v>
      </c>
      <c r="C156" s="9">
        <v>1967404535</v>
      </c>
      <c r="D156" s="9">
        <v>1253467311.0000002</v>
      </c>
      <c r="E156" s="9">
        <v>1884137000</v>
      </c>
      <c r="F156" s="9">
        <v>646770227</v>
      </c>
      <c r="G156" s="9">
        <v>34877953</v>
      </c>
    </row>
    <row r="157" spans="1:11" ht="15.95" customHeight="1" x14ac:dyDescent="0.25">
      <c r="A157" s="13" t="s">
        <v>47</v>
      </c>
      <c r="B157" s="15">
        <f t="shared" ref="B157:G157" si="47">+B158+B162+B166</f>
        <v>5327192089</v>
      </c>
      <c r="C157" s="15">
        <f t="shared" si="47"/>
        <v>5129577088</v>
      </c>
      <c r="D157" s="15">
        <f t="shared" si="47"/>
        <v>4323274227</v>
      </c>
      <c r="E157" s="15">
        <f t="shared" si="47"/>
        <v>5097990256</v>
      </c>
      <c r="F157" s="15">
        <f t="shared" si="47"/>
        <v>4752413852</v>
      </c>
      <c r="G157" s="15">
        <f t="shared" si="47"/>
        <v>2234060361</v>
      </c>
    </row>
    <row r="158" spans="1:11" s="2" customFormat="1" ht="15.95" customHeight="1" x14ac:dyDescent="0.25">
      <c r="A158" s="10" t="s">
        <v>48</v>
      </c>
      <c r="B158" s="11">
        <f t="shared" ref="B158:G158" si="48">SUM(B159:B161)</f>
        <v>3021081811</v>
      </c>
      <c r="C158" s="11">
        <f t="shared" si="48"/>
        <v>2985273079</v>
      </c>
      <c r="D158" s="11">
        <f t="shared" si="48"/>
        <v>2705086353</v>
      </c>
      <c r="E158" s="11">
        <f t="shared" si="48"/>
        <v>2841472256</v>
      </c>
      <c r="F158" s="11">
        <f t="shared" si="48"/>
        <v>2628357429</v>
      </c>
      <c r="G158" s="11">
        <f t="shared" si="48"/>
        <v>1578193445</v>
      </c>
      <c r="I158" s="36"/>
      <c r="J158" s="36"/>
      <c r="K158" s="36"/>
    </row>
    <row r="159" spans="1:11" ht="15.95" customHeight="1" x14ac:dyDescent="0.25">
      <c r="A159" s="8" t="s">
        <v>67</v>
      </c>
      <c r="B159" s="9">
        <v>297081811</v>
      </c>
      <c r="C159" s="9">
        <v>297078583</v>
      </c>
      <c r="D159" s="9">
        <v>219089807.99999997</v>
      </c>
      <c r="E159" s="9">
        <v>249850000</v>
      </c>
      <c r="F159" s="9">
        <v>225583746</v>
      </c>
      <c r="G159" s="9">
        <v>132145362</v>
      </c>
    </row>
    <row r="160" spans="1:11" ht="15.95" customHeight="1" x14ac:dyDescent="0.25">
      <c r="A160" s="8" t="s">
        <v>68</v>
      </c>
      <c r="B160" s="9">
        <v>124000000</v>
      </c>
      <c r="C160" s="9">
        <v>90589428</v>
      </c>
      <c r="D160" s="9">
        <v>75510568</v>
      </c>
      <c r="E160" s="9">
        <v>121622256</v>
      </c>
      <c r="F160" s="9">
        <v>121622256</v>
      </c>
      <c r="G160" s="9">
        <v>62989243</v>
      </c>
    </row>
    <row r="161" spans="1:11" ht="15.95" customHeight="1" x14ac:dyDescent="0.25">
      <c r="A161" s="8" t="s">
        <v>69</v>
      </c>
      <c r="B161" s="9">
        <v>2600000000</v>
      </c>
      <c r="C161" s="9">
        <v>2597605068</v>
      </c>
      <c r="D161" s="9">
        <v>2410485977</v>
      </c>
      <c r="E161" s="9">
        <v>2470000000</v>
      </c>
      <c r="F161" s="9">
        <v>2281151427</v>
      </c>
      <c r="G161" s="9">
        <v>1383058840</v>
      </c>
    </row>
    <row r="162" spans="1:11" s="2" customFormat="1" ht="15.95" customHeight="1" x14ac:dyDescent="0.25">
      <c r="A162" s="11" t="s">
        <v>49</v>
      </c>
      <c r="B162" s="11">
        <f t="shared" ref="B162:G162" si="49">SUM(B163:B165)</f>
        <v>757106322</v>
      </c>
      <c r="C162" s="11">
        <f t="shared" si="49"/>
        <v>693691789</v>
      </c>
      <c r="D162" s="11">
        <f t="shared" si="49"/>
        <v>567557241</v>
      </c>
      <c r="E162" s="11">
        <f t="shared" si="49"/>
        <v>587118000</v>
      </c>
      <c r="F162" s="11">
        <f t="shared" si="49"/>
        <v>550747831</v>
      </c>
      <c r="G162" s="11">
        <f t="shared" si="49"/>
        <v>275554792</v>
      </c>
    </row>
    <row r="163" spans="1:11" ht="15.95" customHeight="1" x14ac:dyDescent="0.25">
      <c r="A163" s="8" t="s">
        <v>67</v>
      </c>
      <c r="B163" s="9">
        <v>285830595</v>
      </c>
      <c r="C163" s="9">
        <v>224528000</v>
      </c>
      <c r="D163" s="9">
        <v>157782261</v>
      </c>
      <c r="E163" s="9">
        <v>187000000</v>
      </c>
      <c r="F163" s="9">
        <v>162598650</v>
      </c>
      <c r="G163" s="9">
        <v>65586880</v>
      </c>
    </row>
    <row r="164" spans="1:11" ht="15.95" customHeight="1" x14ac:dyDescent="0.25">
      <c r="A164" s="8" t="s">
        <v>68</v>
      </c>
      <c r="B164" s="9">
        <v>471275727</v>
      </c>
      <c r="C164" s="9">
        <v>469163789</v>
      </c>
      <c r="D164" s="9">
        <v>409774980</v>
      </c>
      <c r="E164" s="9">
        <v>400118000</v>
      </c>
      <c r="F164" s="9">
        <v>388149181</v>
      </c>
      <c r="G164" s="9">
        <v>209967912</v>
      </c>
    </row>
    <row r="165" spans="1:11" ht="15.95" customHeight="1" x14ac:dyDescent="0.25">
      <c r="A165" s="8" t="s">
        <v>69</v>
      </c>
      <c r="B165" s="9"/>
      <c r="C165" s="9"/>
      <c r="D165" s="9"/>
      <c r="E165" s="9"/>
      <c r="F165" s="9"/>
      <c r="G165" s="9"/>
    </row>
    <row r="166" spans="1:11" s="2" customFormat="1" ht="15.95" customHeight="1" x14ac:dyDescent="0.25">
      <c r="A166" s="10" t="s">
        <v>50</v>
      </c>
      <c r="B166" s="11">
        <f t="shared" ref="B166:G166" si="50">SUM(B167:B169)</f>
        <v>1549003956</v>
      </c>
      <c r="C166" s="11">
        <f t="shared" si="50"/>
        <v>1450612220</v>
      </c>
      <c r="D166" s="11">
        <f t="shared" si="50"/>
        <v>1050630633</v>
      </c>
      <c r="E166" s="11">
        <f t="shared" si="50"/>
        <v>1669400000</v>
      </c>
      <c r="F166" s="11">
        <f t="shared" si="50"/>
        <v>1573308592</v>
      </c>
      <c r="G166" s="11">
        <f t="shared" si="50"/>
        <v>380312124</v>
      </c>
    </row>
    <row r="167" spans="1:11" ht="15.95" customHeight="1" x14ac:dyDescent="0.25">
      <c r="A167" s="8" t="s">
        <v>67</v>
      </c>
      <c r="B167" s="9">
        <v>430000000</v>
      </c>
      <c r="C167" s="9">
        <v>429983469</v>
      </c>
      <c r="D167" s="9">
        <v>324140678.00000006</v>
      </c>
      <c r="E167" s="9">
        <v>445000000</v>
      </c>
      <c r="F167" s="9">
        <v>360826271</v>
      </c>
      <c r="G167" s="9">
        <v>138733910</v>
      </c>
    </row>
    <row r="168" spans="1:11" ht="15.95" customHeight="1" x14ac:dyDescent="0.25">
      <c r="A168" s="8" t="s">
        <v>68</v>
      </c>
      <c r="B168" s="9">
        <v>800000000</v>
      </c>
      <c r="C168" s="9">
        <v>701624795</v>
      </c>
      <c r="D168" s="9">
        <v>432297421</v>
      </c>
      <c r="E168" s="9">
        <v>824400000</v>
      </c>
      <c r="F168" s="9">
        <v>813729219</v>
      </c>
      <c r="G168" s="9">
        <v>53720578</v>
      </c>
    </row>
    <row r="169" spans="1:11" ht="15.95" customHeight="1" x14ac:dyDescent="0.25">
      <c r="A169" s="8" t="s">
        <v>69</v>
      </c>
      <c r="B169" s="9">
        <v>319003956</v>
      </c>
      <c r="C169" s="9">
        <v>319003956</v>
      </c>
      <c r="D169" s="9">
        <v>294192534.00000006</v>
      </c>
      <c r="E169" s="9">
        <v>400000000</v>
      </c>
      <c r="F169" s="9">
        <v>398753102</v>
      </c>
      <c r="G169" s="9">
        <v>187857636</v>
      </c>
    </row>
    <row r="170" spans="1:11" ht="15.95" customHeight="1" x14ac:dyDescent="0.25">
      <c r="A170" s="13" t="s">
        <v>51</v>
      </c>
      <c r="B170" s="15">
        <f>+B171</f>
        <v>560973454</v>
      </c>
      <c r="C170" s="15">
        <f>+C171</f>
        <v>436573729</v>
      </c>
      <c r="D170" s="15">
        <f>SUM(D171)</f>
        <v>338119149</v>
      </c>
      <c r="E170" s="15">
        <f>+E171</f>
        <v>558735000</v>
      </c>
      <c r="F170" s="15">
        <f>+F171</f>
        <v>467319227</v>
      </c>
      <c r="G170" s="15">
        <f>SUM(G171)</f>
        <v>191957545</v>
      </c>
    </row>
    <row r="171" spans="1:11" s="2" customFormat="1" ht="15.95" customHeight="1" x14ac:dyDescent="0.25">
      <c r="A171" s="10" t="s">
        <v>52</v>
      </c>
      <c r="B171" s="11">
        <f t="shared" ref="B171:G171" si="51">SUM(B172:B174)</f>
        <v>560973454</v>
      </c>
      <c r="C171" s="11">
        <f t="shared" si="51"/>
        <v>436573729</v>
      </c>
      <c r="D171" s="11">
        <f t="shared" si="51"/>
        <v>338119149</v>
      </c>
      <c r="E171" s="11">
        <f t="shared" si="51"/>
        <v>558735000</v>
      </c>
      <c r="F171" s="11">
        <f t="shared" si="51"/>
        <v>467319227</v>
      </c>
      <c r="G171" s="11">
        <f t="shared" si="51"/>
        <v>191957545</v>
      </c>
      <c r="I171" s="36"/>
      <c r="J171" s="36"/>
      <c r="K171" s="36"/>
    </row>
    <row r="172" spans="1:11" ht="15.95" customHeight="1" x14ac:dyDescent="0.25">
      <c r="A172" s="8" t="s">
        <v>67</v>
      </c>
      <c r="B172" s="9"/>
      <c r="C172" s="9"/>
      <c r="D172" s="9"/>
      <c r="E172" s="9"/>
      <c r="F172" s="9"/>
      <c r="G172" s="9"/>
    </row>
    <row r="173" spans="1:11" ht="15.95" customHeight="1" x14ac:dyDescent="0.25">
      <c r="A173" s="8" t="s">
        <v>68</v>
      </c>
      <c r="B173" s="9"/>
      <c r="C173" s="9"/>
      <c r="D173" s="9"/>
      <c r="E173" s="9"/>
      <c r="F173" s="9"/>
      <c r="G173" s="9"/>
    </row>
    <row r="174" spans="1:11" ht="15.95" customHeight="1" x14ac:dyDescent="0.25">
      <c r="A174" s="8" t="s">
        <v>69</v>
      </c>
      <c r="B174" s="9">
        <v>560973454</v>
      </c>
      <c r="C174" s="9">
        <v>436573729</v>
      </c>
      <c r="D174" s="9">
        <v>338119149</v>
      </c>
      <c r="E174" s="9">
        <v>558735000</v>
      </c>
      <c r="F174" s="9">
        <v>467319227</v>
      </c>
      <c r="G174" s="9">
        <v>191957545</v>
      </c>
    </row>
    <row r="175" spans="1:11" ht="15.95" customHeight="1" x14ac:dyDescent="0.25">
      <c r="A175" s="13" t="s">
        <v>53</v>
      </c>
      <c r="B175" s="15">
        <f>+B176+B180+B184</f>
        <v>9769729536</v>
      </c>
      <c r="C175" s="15">
        <f t="shared" ref="C175:G175" si="52">+C176+C180+C184</f>
        <v>9690859803</v>
      </c>
      <c r="D175" s="15">
        <f t="shared" si="52"/>
        <v>7793279237</v>
      </c>
      <c r="E175" s="15">
        <f t="shared" si="52"/>
        <v>9811203784</v>
      </c>
      <c r="F175" s="15">
        <f t="shared" si="52"/>
        <v>8863653219</v>
      </c>
      <c r="G175" s="15">
        <f t="shared" si="52"/>
        <v>5049915642</v>
      </c>
    </row>
    <row r="176" spans="1:11" s="2" customFormat="1" ht="15.95" customHeight="1" x14ac:dyDescent="0.25">
      <c r="A176" s="11" t="s">
        <v>54</v>
      </c>
      <c r="B176" s="11">
        <f t="shared" ref="B176:G176" si="53">SUM(B177:B179)</f>
        <v>1161397000</v>
      </c>
      <c r="C176" s="11">
        <f t="shared" si="53"/>
        <v>1152197756</v>
      </c>
      <c r="D176" s="11">
        <f t="shared" si="53"/>
        <v>811483169.99999988</v>
      </c>
      <c r="E176" s="11">
        <f t="shared" si="53"/>
        <v>1233710000</v>
      </c>
      <c r="F176" s="11">
        <f t="shared" si="53"/>
        <v>1221124929</v>
      </c>
      <c r="G176" s="11">
        <f t="shared" si="53"/>
        <v>527190503</v>
      </c>
    </row>
    <row r="177" spans="1:11" ht="15.95" customHeight="1" x14ac:dyDescent="0.25">
      <c r="A177" s="8" t="s">
        <v>67</v>
      </c>
      <c r="B177" s="9">
        <v>14800000</v>
      </c>
      <c r="C177" s="9">
        <v>6798000</v>
      </c>
      <c r="D177" s="9">
        <v>6798000</v>
      </c>
      <c r="E177" s="9">
        <v>18280000</v>
      </c>
      <c r="F177" s="9">
        <v>6480000</v>
      </c>
      <c r="G177" s="9">
        <v>6480000</v>
      </c>
    </row>
    <row r="178" spans="1:11" ht="15.95" customHeight="1" x14ac:dyDescent="0.25">
      <c r="A178" s="8" t="s">
        <v>68</v>
      </c>
      <c r="B178" s="9">
        <v>1053597000</v>
      </c>
      <c r="C178" s="9">
        <v>1053596796</v>
      </c>
      <c r="D178" s="9">
        <v>720735116.99999988</v>
      </c>
      <c r="E178" s="9">
        <v>1121080000</v>
      </c>
      <c r="F178" s="9">
        <v>1121079917</v>
      </c>
      <c r="G178" s="9">
        <v>465244246</v>
      </c>
    </row>
    <row r="179" spans="1:11" ht="15.95" customHeight="1" x14ac:dyDescent="0.25">
      <c r="A179" s="8" t="s">
        <v>69</v>
      </c>
      <c r="B179" s="9">
        <v>93000000</v>
      </c>
      <c r="C179" s="9">
        <v>91802960</v>
      </c>
      <c r="D179" s="9">
        <v>83950053</v>
      </c>
      <c r="E179" s="9">
        <v>94350000</v>
      </c>
      <c r="F179" s="9">
        <v>93565012</v>
      </c>
      <c r="G179" s="9">
        <v>55466257</v>
      </c>
      <c r="I179" s="4"/>
      <c r="J179" s="4"/>
      <c r="K179" s="4"/>
    </row>
    <row r="180" spans="1:11" s="2" customFormat="1" ht="15.95" customHeight="1" x14ac:dyDescent="0.25">
      <c r="A180" s="11" t="s">
        <v>55</v>
      </c>
      <c r="B180" s="11">
        <f t="shared" ref="B180:G180" si="54">SUM(B181:B183)</f>
        <v>6778236400</v>
      </c>
      <c r="C180" s="11">
        <f t="shared" si="54"/>
        <v>6766518078</v>
      </c>
      <c r="D180" s="11">
        <f t="shared" si="54"/>
        <v>5584921408</v>
      </c>
      <c r="E180" s="11">
        <f t="shared" si="54"/>
        <v>7618300877</v>
      </c>
      <c r="F180" s="11">
        <f t="shared" si="54"/>
        <v>6970430498</v>
      </c>
      <c r="G180" s="11">
        <f t="shared" si="54"/>
        <v>4159584550</v>
      </c>
      <c r="I180" s="4"/>
      <c r="J180" s="4"/>
      <c r="K180" s="4"/>
    </row>
    <row r="181" spans="1:11" ht="15.95" customHeight="1" x14ac:dyDescent="0.25">
      <c r="A181" s="8" t="s">
        <v>67</v>
      </c>
      <c r="B181" s="9">
        <v>881378400</v>
      </c>
      <c r="C181" s="9">
        <v>881377997</v>
      </c>
      <c r="D181" s="9">
        <v>787375433.00000024</v>
      </c>
      <c r="E181" s="9">
        <v>982345749</v>
      </c>
      <c r="F181" s="9">
        <v>902658062</v>
      </c>
      <c r="G181" s="9">
        <v>403284013</v>
      </c>
      <c r="I181" s="4"/>
    </row>
    <row r="182" spans="1:11" ht="15.95" customHeight="1" x14ac:dyDescent="0.25">
      <c r="A182" s="8" t="s">
        <v>68</v>
      </c>
      <c r="B182" s="9">
        <v>1945692000</v>
      </c>
      <c r="C182" s="9">
        <v>1934861909</v>
      </c>
      <c r="D182" s="9">
        <v>1570782598.9999998</v>
      </c>
      <c r="E182" s="9">
        <v>2085900000</v>
      </c>
      <c r="F182" s="9">
        <v>1784745377</v>
      </c>
      <c r="G182" s="9">
        <v>823377133</v>
      </c>
    </row>
    <row r="183" spans="1:11" ht="15.95" customHeight="1" x14ac:dyDescent="0.25">
      <c r="A183" s="8" t="s">
        <v>69</v>
      </c>
      <c r="B183" s="9">
        <v>3951166000</v>
      </c>
      <c r="C183" s="9">
        <v>3950278172</v>
      </c>
      <c r="D183" s="9">
        <v>3226763376.0000005</v>
      </c>
      <c r="E183" s="9">
        <v>4550055128</v>
      </c>
      <c r="F183" s="9">
        <v>4283027059</v>
      </c>
      <c r="G183" s="9">
        <v>2932923404</v>
      </c>
    </row>
    <row r="184" spans="1:11" s="2" customFormat="1" ht="15.95" customHeight="1" x14ac:dyDescent="0.25">
      <c r="A184" s="11" t="s">
        <v>56</v>
      </c>
      <c r="B184" s="11">
        <f t="shared" ref="B184:G184" si="55">SUM(B185:B187)</f>
        <v>1830096136</v>
      </c>
      <c r="C184" s="11">
        <f t="shared" si="55"/>
        <v>1772143969</v>
      </c>
      <c r="D184" s="11">
        <f t="shared" si="55"/>
        <v>1396874659</v>
      </c>
      <c r="E184" s="11">
        <f t="shared" si="55"/>
        <v>959192907</v>
      </c>
      <c r="F184" s="11">
        <f t="shared" si="55"/>
        <v>672097792</v>
      </c>
      <c r="G184" s="11">
        <f t="shared" si="55"/>
        <v>363140589</v>
      </c>
    </row>
    <row r="185" spans="1:11" ht="15.95" customHeight="1" x14ac:dyDescent="0.25">
      <c r="A185" s="8" t="s">
        <v>67</v>
      </c>
      <c r="B185" s="9">
        <v>62000000</v>
      </c>
      <c r="C185" s="9">
        <v>51940028</v>
      </c>
      <c r="D185" s="9">
        <v>38493096.999999993</v>
      </c>
      <c r="E185" s="9">
        <v>66000000</v>
      </c>
      <c r="F185" s="9">
        <v>0</v>
      </c>
      <c r="G185" s="9">
        <v>0</v>
      </c>
    </row>
    <row r="186" spans="1:11" ht="15.95" customHeight="1" x14ac:dyDescent="0.25">
      <c r="A186" s="8" t="s">
        <v>68</v>
      </c>
      <c r="B186" s="9">
        <v>164000000</v>
      </c>
      <c r="C186" s="9">
        <v>154058653</v>
      </c>
      <c r="D186" s="9">
        <v>117918398</v>
      </c>
      <c r="E186" s="9">
        <v>164000000</v>
      </c>
      <c r="F186" s="9">
        <v>137104885</v>
      </c>
      <c r="G186" s="9">
        <v>47838790</v>
      </c>
    </row>
    <row r="187" spans="1:11" ht="15.95" customHeight="1" x14ac:dyDescent="0.25">
      <c r="A187" s="8" t="s">
        <v>69</v>
      </c>
      <c r="B187" s="9">
        <v>1604096136</v>
      </c>
      <c r="C187" s="9">
        <v>1566145288</v>
      </c>
      <c r="D187" s="9">
        <v>1240463164</v>
      </c>
      <c r="E187" s="9">
        <v>729192907</v>
      </c>
      <c r="F187" s="9">
        <v>534992907</v>
      </c>
      <c r="G187" s="9">
        <v>315301799</v>
      </c>
    </row>
    <row r="188" spans="1:11" ht="15.95" customHeight="1" thickBot="1" x14ac:dyDescent="0.3">
      <c r="A188" s="17" t="s">
        <v>75</v>
      </c>
      <c r="B188" s="17">
        <f t="shared" ref="B188:G188" si="56">+B175+B170+B157+B144+B127+B102+B93+B88+B75+B62+B57+B52+B39+B30+B17+B8</f>
        <v>142675104020</v>
      </c>
      <c r="C188" s="17">
        <f t="shared" si="56"/>
        <v>133054246487</v>
      </c>
      <c r="D188" s="17">
        <f t="shared" si="56"/>
        <v>101447947187</v>
      </c>
      <c r="E188" s="17">
        <f t="shared" si="56"/>
        <v>135038073701</v>
      </c>
      <c r="F188" s="17">
        <f t="shared" si="56"/>
        <v>117179636676</v>
      </c>
      <c r="G188" s="17">
        <f t="shared" si="56"/>
        <v>40409509747</v>
      </c>
    </row>
    <row r="189" spans="1:11" x14ac:dyDescent="0.25">
      <c r="A189" s="33" t="s">
        <v>76</v>
      </c>
      <c r="B189" s="34"/>
      <c r="C189" s="34"/>
      <c r="D189" s="34"/>
      <c r="E189" s="34"/>
      <c r="F189" s="34"/>
      <c r="G189" s="34"/>
    </row>
    <row r="190" spans="1:11" x14ac:dyDescent="0.25">
      <c r="A190" s="28" t="s">
        <v>74</v>
      </c>
      <c r="B190" s="28"/>
      <c r="C190" s="28"/>
      <c r="D190" s="28"/>
      <c r="E190" s="28"/>
      <c r="F190" s="28"/>
      <c r="G190" s="28"/>
    </row>
    <row r="191" spans="1:11" x14ac:dyDescent="0.25">
      <c r="A191" s="28"/>
      <c r="B191" s="28"/>
      <c r="C191" s="28"/>
      <c r="D191" s="28"/>
      <c r="E191" s="28"/>
      <c r="F191" s="28"/>
      <c r="G191" s="28"/>
    </row>
    <row r="192" spans="1:11" x14ac:dyDescent="0.25">
      <c r="A192" s="28"/>
      <c r="B192" s="28"/>
      <c r="C192" s="28"/>
      <c r="D192" s="28"/>
      <c r="E192" s="28"/>
      <c r="F192" s="28"/>
      <c r="G192" s="28"/>
    </row>
    <row r="193" spans="1:7" x14ac:dyDescent="0.25">
      <c r="A193" s="28"/>
      <c r="B193" s="28"/>
      <c r="C193" s="28"/>
      <c r="D193" s="28"/>
      <c r="E193" s="28"/>
      <c r="F193" s="28"/>
      <c r="G193" s="28"/>
    </row>
    <row r="194" spans="1:7" x14ac:dyDescent="0.25">
      <c r="A194" s="28"/>
      <c r="B194" s="28"/>
      <c r="C194" s="28"/>
      <c r="D194" s="28"/>
      <c r="E194" s="28"/>
      <c r="F194" s="28"/>
      <c r="G194" s="28"/>
    </row>
    <row r="195" spans="1:7" x14ac:dyDescent="0.25">
      <c r="A195" s="28"/>
      <c r="B195" s="28"/>
      <c r="C195" s="28"/>
      <c r="D195" s="28"/>
      <c r="E195" s="28"/>
      <c r="F195" s="28"/>
      <c r="G195" s="28"/>
    </row>
    <row r="196" spans="1:7" s="26" customFormat="1" x14ac:dyDescent="0.25">
      <c r="A196" s="25" t="s">
        <v>71</v>
      </c>
      <c r="B196" s="37">
        <f>+B11+B20+B24+B28+B33+B42+B50+B46+B55+B60+B15+B37+B65+B69+B73+B78+B82+B86+B91+B96+B105+B109+B113+B117+B121+B125+B130+B134+B138+B142+B147+B151+B155+B160+B164+B168+B173+B178+B182+B186+B100</f>
        <v>62019096622</v>
      </c>
      <c r="C196" s="37">
        <f t="shared" ref="C196:G196" si="57">+C11+C20+C24+C28+C33+C42+C50+C46+C55+C60+C15+C37+C65+C69+C73+C78+C82+C86+C91+C96+C105+C109+C113+C117+C121+C125+C130+C134+C138+C142+C147+C151+C155+C160+C164+C168+C173+C178+C182+C186+C100</f>
        <v>60049014754</v>
      </c>
      <c r="D196" s="37">
        <f t="shared" si="57"/>
        <v>43234429715</v>
      </c>
      <c r="E196" s="37">
        <f t="shared" si="57"/>
        <v>53566281917</v>
      </c>
      <c r="F196" s="37">
        <f t="shared" si="57"/>
        <v>49130699301</v>
      </c>
      <c r="G196" s="37">
        <f t="shared" si="57"/>
        <v>14133878281</v>
      </c>
    </row>
    <row r="197" spans="1:7" s="26" customFormat="1" x14ac:dyDescent="0.25">
      <c r="A197" s="25" t="s">
        <v>70</v>
      </c>
      <c r="B197" s="37">
        <f>+B10+B14+B19+B23+B27+B32+B36+B41+B45+B49+B54+B59+B64+B68+B72+B77+B81+B85+B90+B95+B104+B108+B112+B116+B120+B124+B129+B133+B137+B141+B146+B150+B154+B159+B163+B167+B172+B177+B181+B185</f>
        <v>27491938601</v>
      </c>
      <c r="C197" s="37">
        <f t="shared" ref="C197:G197" si="58">+C10+C14+C19+C23+C27+C32+C36+C41+C45+C49+C54+C59+C64+C68+C72+C77+C81+C85+C90+C95+C104+C108+C112+C116+C120+C124+C129+C133+C137+C141+C146+C150+C154+C159+C163+C167+C172+C177+C181+C185</f>
        <v>26545060773</v>
      </c>
      <c r="D197" s="37">
        <f t="shared" si="58"/>
        <v>20492366214</v>
      </c>
      <c r="E197" s="37">
        <f t="shared" si="58"/>
        <v>25868462100</v>
      </c>
      <c r="F197" s="37">
        <f t="shared" si="58"/>
        <v>22639091583</v>
      </c>
      <c r="G197" s="37">
        <f t="shared" si="58"/>
        <v>6707720458</v>
      </c>
    </row>
    <row r="198" spans="1:7" s="26" customFormat="1" x14ac:dyDescent="0.25">
      <c r="A198" s="25" t="s">
        <v>72</v>
      </c>
      <c r="B198" s="37">
        <f>+B12+B16+B21+B25+B29+B34+B38+B43+B47+B51+B56+B61+B66+B70+B74+B79+B83+B87+B92+B97+B101+B106+B110+B114+B118+B122+B126+B131+B135+B139+B143+B148+B152+B156+B161+B165+B169+B174+B179+B183+B187</f>
        <v>53164068797</v>
      </c>
      <c r="C198" s="37">
        <f t="shared" ref="C198:G198" si="59">+C12+C16+C21+C25+C29+C34+C38+C43+C47+C51+C56+C61+C66+C70+C74+C79+C83+C87+C92+C97+C101+C106+C110+C114+C118+C122+C126+C131+C135+C139+C143+C148+C152+C156+C161+C165+C169+C174+C179+C183+C187</f>
        <v>46460170960</v>
      </c>
      <c r="D198" s="37">
        <f t="shared" si="59"/>
        <v>37721151258</v>
      </c>
      <c r="E198" s="37">
        <f>+E12+E16+E21+E25+E29+E34+E38+E43+E47+E51+E56+E61+E66+E70+E74+E79+E83+E87+E92+E97+E101+E106+E110+E114+E118+E122+E126+E131+E135+E139+E143+E148+E152+E156+E161+E165+E169+E174+E179+E183+E187</f>
        <v>55603329684</v>
      </c>
      <c r="F198" s="37">
        <f t="shared" si="59"/>
        <v>45409845792</v>
      </c>
      <c r="G198" s="37">
        <f t="shared" si="59"/>
        <v>19567911008</v>
      </c>
    </row>
    <row r="199" spans="1:7" s="26" customFormat="1" x14ac:dyDescent="0.25">
      <c r="B199" s="37">
        <f>SUM(B196:B198)</f>
        <v>142675104020</v>
      </c>
      <c r="C199" s="37">
        <f t="shared" ref="C199:G199" si="60">SUM(C196:C198)</f>
        <v>133054246487</v>
      </c>
      <c r="D199" s="37">
        <f t="shared" si="60"/>
        <v>101447947187</v>
      </c>
      <c r="E199" s="37">
        <f t="shared" si="60"/>
        <v>135038073701</v>
      </c>
      <c r="F199" s="37">
        <f t="shared" si="60"/>
        <v>117179636676</v>
      </c>
      <c r="G199" s="37">
        <f t="shared" si="60"/>
        <v>40409509747</v>
      </c>
    </row>
    <row r="200" spans="1:7" s="26" customFormat="1" x14ac:dyDescent="0.25">
      <c r="B200" s="37"/>
      <c r="C200" s="37"/>
      <c r="D200" s="37"/>
      <c r="E200" s="37"/>
      <c r="F200" s="37"/>
      <c r="G200" s="37"/>
    </row>
  </sheetData>
  <mergeCells count="3">
    <mergeCell ref="A189:G189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241D-86DB-4B32-83F0-73D9758FDC82}">
  <dimension ref="A1:K117"/>
  <sheetViews>
    <sheetView workbookViewId="0">
      <selection activeCell="C9" sqref="C9"/>
    </sheetView>
  </sheetViews>
  <sheetFormatPr baseColWidth="10" defaultRowHeight="15" x14ac:dyDescent="0.25"/>
  <cols>
    <col min="1" max="1" width="64.140625" customWidth="1"/>
    <col min="2" max="7" width="22.7109375" style="4" customWidth="1"/>
    <col min="9" max="9" width="13.7109375" bestFit="1" customWidth="1"/>
    <col min="10" max="10" width="14.42578125" customWidth="1"/>
    <col min="11" max="11" width="13.42578125" customWidth="1"/>
  </cols>
  <sheetData>
    <row r="1" spans="1:11" x14ac:dyDescent="0.25">
      <c r="A1" s="1"/>
      <c r="B1" s="5"/>
      <c r="C1" s="5"/>
      <c r="D1" s="5"/>
      <c r="E1" s="5"/>
      <c r="F1" s="5"/>
      <c r="G1" s="5"/>
    </row>
    <row r="2" spans="1:11" x14ac:dyDescent="0.25">
      <c r="A2" s="35" t="s">
        <v>77</v>
      </c>
      <c r="B2" s="35"/>
      <c r="C2" s="35"/>
      <c r="D2" s="35"/>
      <c r="E2" s="35"/>
      <c r="F2" s="35"/>
      <c r="G2" s="35"/>
    </row>
    <row r="3" spans="1:11" x14ac:dyDescent="0.25">
      <c r="A3" s="35" t="s">
        <v>73</v>
      </c>
      <c r="B3" s="35"/>
      <c r="C3" s="35"/>
      <c r="D3" s="35"/>
      <c r="E3" s="35"/>
      <c r="F3" s="35"/>
      <c r="G3" s="35"/>
    </row>
    <row r="4" spans="1:11" ht="15.75" thickBot="1" x14ac:dyDescent="0.3">
      <c r="A4" s="24"/>
      <c r="B4" s="24"/>
      <c r="C4" s="24"/>
      <c r="D4" s="24"/>
      <c r="E4"/>
      <c r="F4"/>
      <c r="G4" s="27" t="s">
        <v>59</v>
      </c>
    </row>
    <row r="5" spans="1:11" ht="15.75" thickBot="1" x14ac:dyDescent="0.3">
      <c r="A5" s="18"/>
      <c r="B5" s="23" t="s">
        <v>65</v>
      </c>
      <c r="C5" s="19"/>
      <c r="D5" s="20"/>
      <c r="E5" s="23" t="s">
        <v>66</v>
      </c>
      <c r="F5" s="19"/>
      <c r="G5" s="20"/>
    </row>
    <row r="6" spans="1:11" x14ac:dyDescent="0.25">
      <c r="A6" s="29" t="s">
        <v>0</v>
      </c>
      <c r="B6" s="21" t="s">
        <v>60</v>
      </c>
      <c r="C6" s="22" t="s">
        <v>63</v>
      </c>
      <c r="D6" s="21" t="s">
        <v>64</v>
      </c>
      <c r="E6" s="21" t="s">
        <v>60</v>
      </c>
      <c r="F6" s="22" t="s">
        <v>63</v>
      </c>
      <c r="G6" s="21" t="s">
        <v>64</v>
      </c>
    </row>
    <row r="7" spans="1:11" ht="15.75" thickBot="1" x14ac:dyDescent="0.3">
      <c r="A7" s="30"/>
      <c r="B7" s="31" t="s">
        <v>61</v>
      </c>
      <c r="C7" s="32" t="s">
        <v>62</v>
      </c>
      <c r="D7" s="31" t="s">
        <v>62</v>
      </c>
      <c r="E7" s="31" t="s">
        <v>61</v>
      </c>
      <c r="F7" s="32" t="s">
        <v>62</v>
      </c>
      <c r="G7" s="31" t="s">
        <v>62</v>
      </c>
    </row>
    <row r="8" spans="1:11" ht="15.95" customHeight="1" x14ac:dyDescent="0.25">
      <c r="A8" s="16" t="s">
        <v>1</v>
      </c>
      <c r="B8" s="14">
        <f t="shared" ref="B8:G8" si="0">+B9+B13</f>
        <v>13412005896</v>
      </c>
      <c r="C8" s="14">
        <f t="shared" si="0"/>
        <v>13363029002</v>
      </c>
      <c r="D8" s="14">
        <f t="shared" si="0"/>
        <v>12039171217</v>
      </c>
      <c r="E8" s="14">
        <f t="shared" si="0"/>
        <v>14264583928</v>
      </c>
      <c r="F8" s="14">
        <f t="shared" si="0"/>
        <v>14188609398</v>
      </c>
      <c r="G8" s="14">
        <f t="shared" si="0"/>
        <v>7118949253</v>
      </c>
    </row>
    <row r="9" spans="1:11" s="2" customFormat="1" ht="15.95" customHeight="1" x14ac:dyDescent="0.25">
      <c r="A9" s="10" t="s">
        <v>2</v>
      </c>
      <c r="B9" s="11">
        <f t="shared" ref="B9:G9" si="1">SUM(B10:B12)</f>
        <v>13246905896</v>
      </c>
      <c r="C9" s="11">
        <f t="shared" si="1"/>
        <v>13231155046</v>
      </c>
      <c r="D9" s="11">
        <f t="shared" si="1"/>
        <v>11922653038</v>
      </c>
      <c r="E9" s="11">
        <f t="shared" si="1"/>
        <v>14152536886</v>
      </c>
      <c r="F9" s="11">
        <f t="shared" si="1"/>
        <v>14105491563</v>
      </c>
      <c r="G9" s="11">
        <f t="shared" si="1"/>
        <v>7092661701</v>
      </c>
    </row>
    <row r="10" spans="1:11" ht="15.95" customHeight="1" x14ac:dyDescent="0.25">
      <c r="A10" s="8" t="s">
        <v>67</v>
      </c>
      <c r="B10" s="9">
        <v>3521499074</v>
      </c>
      <c r="C10" s="9">
        <v>3508058500</v>
      </c>
      <c r="D10" s="9">
        <v>3192019697.9999995</v>
      </c>
      <c r="E10" s="9">
        <v>3851813226</v>
      </c>
      <c r="F10" s="9">
        <v>3824700770</v>
      </c>
      <c r="G10" s="9">
        <v>2033126659</v>
      </c>
    </row>
    <row r="11" spans="1:11" ht="15.95" customHeight="1" x14ac:dyDescent="0.25">
      <c r="A11" s="8" t="s">
        <v>68</v>
      </c>
      <c r="B11" s="9">
        <v>9234874733</v>
      </c>
      <c r="C11" s="9">
        <v>9234874713</v>
      </c>
      <c r="D11" s="9">
        <v>8306245813</v>
      </c>
      <c r="E11" s="9">
        <v>9854919000</v>
      </c>
      <c r="F11" s="9">
        <v>9854919000</v>
      </c>
      <c r="G11" s="9">
        <v>4872909731</v>
      </c>
    </row>
    <row r="12" spans="1:11" ht="15.95" customHeight="1" x14ac:dyDescent="0.25">
      <c r="A12" s="8" t="s">
        <v>69</v>
      </c>
      <c r="B12" s="9">
        <v>490532089</v>
      </c>
      <c r="C12" s="9">
        <v>488221833</v>
      </c>
      <c r="D12" s="9">
        <v>424387526.99999994</v>
      </c>
      <c r="E12" s="9">
        <v>445804660</v>
      </c>
      <c r="F12" s="9">
        <v>425871793</v>
      </c>
      <c r="G12" s="9">
        <v>186625311</v>
      </c>
      <c r="I12" s="4"/>
      <c r="J12" s="4"/>
      <c r="K12" s="4"/>
    </row>
    <row r="13" spans="1:11" s="2" customFormat="1" ht="15.95" customHeight="1" x14ac:dyDescent="0.25">
      <c r="A13" s="10" t="s">
        <v>3</v>
      </c>
      <c r="B13" s="11">
        <f t="shared" ref="B13:G13" si="2">SUM(B14:B16)</f>
        <v>165100000</v>
      </c>
      <c r="C13" s="11">
        <f t="shared" si="2"/>
        <v>131873956</v>
      </c>
      <c r="D13" s="11">
        <f t="shared" si="2"/>
        <v>116518179</v>
      </c>
      <c r="E13" s="11">
        <f t="shared" si="2"/>
        <v>112047042</v>
      </c>
      <c r="F13" s="11">
        <f t="shared" si="2"/>
        <v>83117835</v>
      </c>
      <c r="G13" s="11">
        <f t="shared" si="2"/>
        <v>26287552</v>
      </c>
    </row>
    <row r="14" spans="1:11" s="2" customFormat="1" ht="15.95" customHeight="1" x14ac:dyDescent="0.25">
      <c r="A14" s="8" t="s">
        <v>67</v>
      </c>
      <c r="B14" s="9">
        <v>48240166</v>
      </c>
      <c r="C14" s="9">
        <v>47457031</v>
      </c>
      <c r="D14" s="9">
        <v>35214172</v>
      </c>
      <c r="E14" s="9">
        <v>73345000</v>
      </c>
      <c r="F14" s="9">
        <v>44415793</v>
      </c>
      <c r="G14" s="9">
        <v>2906572</v>
      </c>
    </row>
    <row r="15" spans="1:11" s="2" customFormat="1" ht="15.95" customHeight="1" x14ac:dyDescent="0.25">
      <c r="A15" s="8" t="s">
        <v>68</v>
      </c>
      <c r="B15" s="9">
        <v>39759834</v>
      </c>
      <c r="C15" s="9">
        <v>38317872</v>
      </c>
      <c r="D15" s="9">
        <v>35204954</v>
      </c>
      <c r="E15" s="9">
        <v>38702042</v>
      </c>
      <c r="F15" s="9">
        <v>38702042</v>
      </c>
      <c r="G15" s="9">
        <v>23380980</v>
      </c>
    </row>
    <row r="16" spans="1:11" s="2" customFormat="1" ht="15.95" customHeight="1" x14ac:dyDescent="0.25">
      <c r="A16" s="8" t="s">
        <v>69</v>
      </c>
      <c r="B16" s="9">
        <v>77100000</v>
      </c>
      <c r="C16" s="9">
        <v>46099053</v>
      </c>
      <c r="D16" s="9">
        <v>46099053</v>
      </c>
      <c r="E16" s="9"/>
      <c r="F16" s="9"/>
      <c r="G16" s="9"/>
    </row>
    <row r="17" spans="1:11" ht="15.95" customHeight="1" x14ac:dyDescent="0.25">
      <c r="A17" s="13" t="s">
        <v>4</v>
      </c>
      <c r="B17" s="15">
        <f t="shared" ref="B17:G17" si="3">+B18+B22+B26</f>
        <v>5139872261</v>
      </c>
      <c r="C17" s="15">
        <f t="shared" si="3"/>
        <v>4678938329</v>
      </c>
      <c r="D17" s="15">
        <f t="shared" si="3"/>
        <v>3968330040</v>
      </c>
      <c r="E17" s="15">
        <f t="shared" si="3"/>
        <v>4617717266</v>
      </c>
      <c r="F17" s="15">
        <f t="shared" si="3"/>
        <v>3660933200</v>
      </c>
      <c r="G17" s="15">
        <f t="shared" si="3"/>
        <v>1331061303</v>
      </c>
    </row>
    <row r="18" spans="1:11" s="2" customFormat="1" ht="15.95" customHeight="1" x14ac:dyDescent="0.25">
      <c r="A18" s="10" t="s">
        <v>5</v>
      </c>
      <c r="B18" s="11">
        <f t="shared" ref="B18:G18" si="4">SUM(B19:B21)</f>
        <v>2701142000</v>
      </c>
      <c r="C18" s="11">
        <f t="shared" si="4"/>
        <v>2251356549</v>
      </c>
      <c r="D18" s="11">
        <f t="shared" si="4"/>
        <v>1830700801.0000002</v>
      </c>
      <c r="E18" s="11">
        <f t="shared" si="4"/>
        <v>3320590000</v>
      </c>
      <c r="F18" s="11">
        <f t="shared" si="4"/>
        <v>2684679574</v>
      </c>
      <c r="G18" s="11">
        <f t="shared" si="4"/>
        <v>1077051202</v>
      </c>
      <c r="I18" s="36"/>
      <c r="J18" s="36"/>
      <c r="K18" s="36"/>
    </row>
    <row r="19" spans="1:11" ht="15.95" customHeight="1" x14ac:dyDescent="0.25">
      <c r="A19" s="8" t="s">
        <v>67</v>
      </c>
      <c r="B19" s="9">
        <v>671142000</v>
      </c>
      <c r="C19" s="9">
        <v>669972414</v>
      </c>
      <c r="D19" s="9">
        <v>567448735</v>
      </c>
      <c r="E19" s="9">
        <v>819776000</v>
      </c>
      <c r="F19" s="9">
        <v>819482580</v>
      </c>
      <c r="G19" s="9">
        <v>434400256</v>
      </c>
    </row>
    <row r="20" spans="1:11" ht="15.95" customHeight="1" x14ac:dyDescent="0.25">
      <c r="A20" s="8" t="s">
        <v>68</v>
      </c>
      <c r="B20" s="9">
        <v>1430000000</v>
      </c>
      <c r="C20" s="9">
        <v>1412655729</v>
      </c>
      <c r="D20" s="9">
        <v>1188890257.0000002</v>
      </c>
      <c r="E20" s="9">
        <v>1310996000</v>
      </c>
      <c r="F20" s="9">
        <v>1310550544</v>
      </c>
      <c r="G20" s="9">
        <v>492439046</v>
      </c>
    </row>
    <row r="21" spans="1:11" ht="15.95" customHeight="1" x14ac:dyDescent="0.25">
      <c r="A21" s="8" t="s">
        <v>69</v>
      </c>
      <c r="B21" s="9">
        <v>600000000</v>
      </c>
      <c r="C21" s="9">
        <v>168728406</v>
      </c>
      <c r="D21" s="9">
        <v>74361809.000000015</v>
      </c>
      <c r="E21" s="9">
        <v>1189818000</v>
      </c>
      <c r="F21" s="9">
        <v>554646450</v>
      </c>
      <c r="G21" s="9">
        <v>150211900</v>
      </c>
    </row>
    <row r="22" spans="1:11" s="2" customFormat="1" ht="15.95" customHeight="1" x14ac:dyDescent="0.25">
      <c r="A22" s="10" t="s">
        <v>6</v>
      </c>
      <c r="B22" s="11">
        <f t="shared" ref="B22:G22" si="5">SUM(B23:B25)</f>
        <v>226771177</v>
      </c>
      <c r="C22" s="11">
        <f t="shared" si="5"/>
        <v>225829177</v>
      </c>
      <c r="D22" s="11">
        <f t="shared" si="5"/>
        <v>116797269</v>
      </c>
      <c r="E22" s="11">
        <f t="shared" si="5"/>
        <v>320159266</v>
      </c>
      <c r="F22" s="11">
        <f t="shared" si="5"/>
        <v>136743647</v>
      </c>
      <c r="G22" s="11">
        <f t="shared" si="5"/>
        <v>41862622</v>
      </c>
    </row>
    <row r="23" spans="1:11" ht="15.95" customHeight="1" x14ac:dyDescent="0.25">
      <c r="A23" s="8" t="s">
        <v>67</v>
      </c>
      <c r="B23" s="9">
        <v>119953239</v>
      </c>
      <c r="C23" s="9">
        <v>119953239</v>
      </c>
      <c r="D23" s="9">
        <v>70742265</v>
      </c>
      <c r="E23" s="9">
        <v>149123000</v>
      </c>
      <c r="F23" s="9">
        <v>124001594</v>
      </c>
      <c r="G23" s="9">
        <v>41862622</v>
      </c>
    </row>
    <row r="24" spans="1:11" ht="15.95" customHeight="1" x14ac:dyDescent="0.25">
      <c r="A24" s="8" t="s">
        <v>68</v>
      </c>
      <c r="B24" s="9">
        <v>106817938</v>
      </c>
      <c r="C24" s="9">
        <v>105875938</v>
      </c>
      <c r="D24" s="9">
        <v>46055004</v>
      </c>
      <c r="E24" s="9">
        <v>171036266</v>
      </c>
      <c r="F24" s="9">
        <v>12742053</v>
      </c>
      <c r="G24" s="9">
        <v>0</v>
      </c>
    </row>
    <row r="25" spans="1:11" ht="15.95" customHeight="1" x14ac:dyDescent="0.25">
      <c r="A25" s="8" t="s">
        <v>69</v>
      </c>
      <c r="B25" s="9"/>
      <c r="C25" s="9"/>
      <c r="D25" s="9"/>
      <c r="E25" s="9"/>
      <c r="F25" s="9"/>
      <c r="G25" s="9"/>
    </row>
    <row r="26" spans="1:11" s="2" customFormat="1" ht="15.95" customHeight="1" x14ac:dyDescent="0.25">
      <c r="A26" s="10" t="s">
        <v>7</v>
      </c>
      <c r="B26" s="11">
        <f t="shared" ref="B26:G26" si="6">SUM(B27:B29)</f>
        <v>2211959084</v>
      </c>
      <c r="C26" s="11">
        <f t="shared" si="6"/>
        <v>2201752603</v>
      </c>
      <c r="D26" s="11">
        <f t="shared" si="6"/>
        <v>2020831969.9999995</v>
      </c>
      <c r="E26" s="11">
        <f t="shared" si="6"/>
        <v>976968000</v>
      </c>
      <c r="F26" s="11">
        <f t="shared" si="6"/>
        <v>839509979</v>
      </c>
      <c r="G26" s="11">
        <f t="shared" si="6"/>
        <v>212147479</v>
      </c>
    </row>
    <row r="27" spans="1:11" ht="15.95" customHeight="1" x14ac:dyDescent="0.25">
      <c r="A27" s="8" t="s">
        <v>67</v>
      </c>
      <c r="B27" s="9">
        <v>299650000</v>
      </c>
      <c r="C27" s="9">
        <v>299611793</v>
      </c>
      <c r="D27" s="9">
        <v>218550494</v>
      </c>
      <c r="E27" s="9">
        <v>344000000</v>
      </c>
      <c r="F27" s="9">
        <v>278512014</v>
      </c>
      <c r="G27" s="9">
        <v>61969323</v>
      </c>
    </row>
    <row r="28" spans="1:11" ht="15.95" customHeight="1" x14ac:dyDescent="0.25">
      <c r="A28" s="8" t="s">
        <v>68</v>
      </c>
      <c r="B28" s="9">
        <v>532000000</v>
      </c>
      <c r="C28" s="9">
        <v>521831726</v>
      </c>
      <c r="D28" s="9">
        <v>421972392</v>
      </c>
      <c r="E28" s="9">
        <v>492000000</v>
      </c>
      <c r="F28" s="9">
        <v>464747965</v>
      </c>
      <c r="G28" s="9">
        <v>150178156</v>
      </c>
    </row>
    <row r="29" spans="1:11" ht="15.95" customHeight="1" x14ac:dyDescent="0.25">
      <c r="A29" s="8" t="s">
        <v>69</v>
      </c>
      <c r="B29" s="9">
        <v>1380309084</v>
      </c>
      <c r="C29" s="9">
        <v>1380309084</v>
      </c>
      <c r="D29" s="9">
        <v>1380309083.9999995</v>
      </c>
      <c r="E29" s="9">
        <v>140968000</v>
      </c>
      <c r="F29" s="9">
        <v>96250000</v>
      </c>
      <c r="G29" s="9"/>
    </row>
    <row r="30" spans="1:11" ht="15.95" customHeight="1" x14ac:dyDescent="0.25">
      <c r="A30" s="13" t="s">
        <v>8</v>
      </c>
      <c r="B30" s="15">
        <f t="shared" ref="B30:G30" si="7">+B31+B35</f>
        <v>9811696387</v>
      </c>
      <c r="C30" s="15">
        <f t="shared" si="7"/>
        <v>9629904282</v>
      </c>
      <c r="D30" s="15">
        <f t="shared" si="7"/>
        <v>7655756100.000001</v>
      </c>
      <c r="E30" s="15">
        <f t="shared" si="7"/>
        <v>9187524987</v>
      </c>
      <c r="F30" s="15">
        <f t="shared" si="7"/>
        <v>8844550049</v>
      </c>
      <c r="G30" s="15">
        <f t="shared" si="7"/>
        <v>4065145986</v>
      </c>
    </row>
    <row r="31" spans="1:11" s="2" customFormat="1" ht="15.95" customHeight="1" x14ac:dyDescent="0.25">
      <c r="A31" s="6" t="s">
        <v>9</v>
      </c>
      <c r="B31" s="7">
        <f t="shared" ref="B31:G31" si="8">SUM(B32:B34)</f>
        <v>1534655266</v>
      </c>
      <c r="C31" s="7">
        <f t="shared" si="8"/>
        <v>1489534461</v>
      </c>
      <c r="D31" s="7">
        <f t="shared" si="8"/>
        <v>1138376557</v>
      </c>
      <c r="E31" s="7">
        <f t="shared" si="8"/>
        <v>1426567189</v>
      </c>
      <c r="F31" s="7">
        <f t="shared" si="8"/>
        <v>1322826058</v>
      </c>
      <c r="G31" s="7">
        <f t="shared" si="8"/>
        <v>559275131</v>
      </c>
    </row>
    <row r="32" spans="1:11" ht="15.95" customHeight="1" x14ac:dyDescent="0.25">
      <c r="A32" s="8" t="s">
        <v>67</v>
      </c>
      <c r="B32" s="9">
        <v>427396850</v>
      </c>
      <c r="C32" s="9">
        <v>427396850</v>
      </c>
      <c r="D32" s="9">
        <v>342292479.00000006</v>
      </c>
      <c r="E32" s="9">
        <v>403000000</v>
      </c>
      <c r="F32" s="9">
        <v>403000000</v>
      </c>
      <c r="G32" s="9">
        <v>152852166</v>
      </c>
    </row>
    <row r="33" spans="1:11" ht="15.95" customHeight="1" x14ac:dyDescent="0.25">
      <c r="A33" s="8" t="s">
        <v>68</v>
      </c>
      <c r="B33" s="9">
        <v>879065943</v>
      </c>
      <c r="C33" s="9">
        <v>833945138</v>
      </c>
      <c r="D33" s="9">
        <v>622201478</v>
      </c>
      <c r="E33" s="9">
        <v>717703189</v>
      </c>
      <c r="F33" s="9">
        <v>701868724</v>
      </c>
      <c r="G33" s="9">
        <v>290965874</v>
      </c>
    </row>
    <row r="34" spans="1:11" ht="15.95" customHeight="1" x14ac:dyDescent="0.25">
      <c r="A34" s="8" t="s">
        <v>69</v>
      </c>
      <c r="B34" s="9">
        <v>228192473</v>
      </c>
      <c r="C34" s="9">
        <v>228192473</v>
      </c>
      <c r="D34" s="9">
        <v>173882599.99999997</v>
      </c>
      <c r="E34" s="9">
        <v>305864000</v>
      </c>
      <c r="F34" s="9">
        <v>217957334</v>
      </c>
      <c r="G34" s="9">
        <v>115457091</v>
      </c>
    </row>
    <row r="35" spans="1:11" s="3" customFormat="1" ht="15.95" customHeight="1" x14ac:dyDescent="0.25">
      <c r="A35" s="10" t="s">
        <v>10</v>
      </c>
      <c r="B35" s="11">
        <f t="shared" ref="B35:G35" si="9">SUM(B36:B38)</f>
        <v>8277041121</v>
      </c>
      <c r="C35" s="11">
        <f t="shared" si="9"/>
        <v>8140369821</v>
      </c>
      <c r="D35" s="11">
        <f t="shared" si="9"/>
        <v>6517379543.000001</v>
      </c>
      <c r="E35" s="11">
        <f t="shared" si="9"/>
        <v>7760957798</v>
      </c>
      <c r="F35" s="11">
        <f t="shared" si="9"/>
        <v>7521723991</v>
      </c>
      <c r="G35" s="11">
        <f t="shared" si="9"/>
        <v>3505870855</v>
      </c>
    </row>
    <row r="36" spans="1:11" ht="15.95" customHeight="1" x14ac:dyDescent="0.25">
      <c r="A36" s="8" t="s">
        <v>67</v>
      </c>
      <c r="B36" s="9">
        <v>439400000</v>
      </c>
      <c r="C36" s="9">
        <v>424830651</v>
      </c>
      <c r="D36" s="9">
        <v>325808092</v>
      </c>
      <c r="E36" s="9">
        <v>462822716</v>
      </c>
      <c r="F36" s="9">
        <v>383711185</v>
      </c>
      <c r="G36" s="9">
        <v>183447050</v>
      </c>
    </row>
    <row r="37" spans="1:11" ht="15.95" customHeight="1" x14ac:dyDescent="0.25">
      <c r="A37" s="8" t="s">
        <v>68</v>
      </c>
      <c r="B37" s="9">
        <v>1040509000</v>
      </c>
      <c r="C37" s="9">
        <v>1033949251</v>
      </c>
      <c r="D37" s="9">
        <v>755761628.00000012</v>
      </c>
      <c r="E37" s="9">
        <v>1652641082</v>
      </c>
      <c r="F37" s="9">
        <v>1598637797</v>
      </c>
      <c r="G37" s="9">
        <v>412440254</v>
      </c>
    </row>
    <row r="38" spans="1:11" ht="15.95" customHeight="1" x14ac:dyDescent="0.25">
      <c r="A38" s="8" t="s">
        <v>69</v>
      </c>
      <c r="B38" s="12">
        <v>6797132121</v>
      </c>
      <c r="C38" s="12">
        <v>6681589919</v>
      </c>
      <c r="D38" s="12">
        <v>5435809823.000001</v>
      </c>
      <c r="E38" s="12">
        <v>5645494000</v>
      </c>
      <c r="F38" s="12">
        <v>5539375009</v>
      </c>
      <c r="G38" s="12">
        <v>2909983551</v>
      </c>
    </row>
    <row r="39" spans="1:11" ht="15.95" customHeight="1" x14ac:dyDescent="0.25">
      <c r="A39" s="13" t="s">
        <v>11</v>
      </c>
      <c r="B39" s="15">
        <f>+B40</f>
        <v>6400883000</v>
      </c>
      <c r="C39" s="15">
        <f t="shared" ref="C39:G39" si="10">+C40</f>
        <v>5868995768</v>
      </c>
      <c r="D39" s="15">
        <f t="shared" si="10"/>
        <v>3854533445.0000005</v>
      </c>
      <c r="E39" s="15">
        <f t="shared" si="10"/>
        <v>10976290413</v>
      </c>
      <c r="F39" s="15">
        <f t="shared" si="10"/>
        <v>10311431618</v>
      </c>
      <c r="G39" s="15">
        <f t="shared" si="10"/>
        <v>823230576</v>
      </c>
    </row>
    <row r="40" spans="1:11" s="2" customFormat="1" ht="15.95" customHeight="1" x14ac:dyDescent="0.25">
      <c r="A40" s="10" t="s">
        <v>12</v>
      </c>
      <c r="B40" s="11">
        <f t="shared" ref="B40:G40" si="11">SUM(B41:B43)</f>
        <v>6400883000</v>
      </c>
      <c r="C40" s="11">
        <f t="shared" si="11"/>
        <v>5868995768</v>
      </c>
      <c r="D40" s="11">
        <f t="shared" si="11"/>
        <v>3854533445.0000005</v>
      </c>
      <c r="E40" s="11">
        <f t="shared" si="11"/>
        <v>10976290413</v>
      </c>
      <c r="F40" s="11">
        <f t="shared" si="11"/>
        <v>10311431618</v>
      </c>
      <c r="G40" s="11">
        <f t="shared" si="11"/>
        <v>823230576</v>
      </c>
      <c r="I40" s="36"/>
      <c r="J40" s="36"/>
      <c r="K40" s="36"/>
    </row>
    <row r="41" spans="1:11" ht="15.95" customHeight="1" x14ac:dyDescent="0.25">
      <c r="A41" s="8" t="s">
        <v>67</v>
      </c>
      <c r="B41" s="9">
        <v>1533028000</v>
      </c>
      <c r="C41" s="9">
        <v>1504857358</v>
      </c>
      <c r="D41" s="9">
        <v>1002557130.0000001</v>
      </c>
      <c r="E41" s="9">
        <v>1255418504</v>
      </c>
      <c r="F41" s="9">
        <v>1205403350</v>
      </c>
      <c r="G41" s="9">
        <v>76181345</v>
      </c>
    </row>
    <row r="42" spans="1:11" ht="15.95" customHeight="1" x14ac:dyDescent="0.25">
      <c r="A42" s="8" t="s">
        <v>68</v>
      </c>
      <c r="B42" s="9">
        <v>3622679000</v>
      </c>
      <c r="C42" s="9">
        <v>3243824488</v>
      </c>
      <c r="D42" s="9">
        <v>2030467811.0000002</v>
      </c>
      <c r="E42" s="9">
        <v>2935718352</v>
      </c>
      <c r="F42" s="9">
        <v>2935717952</v>
      </c>
      <c r="G42" s="9">
        <v>676268365</v>
      </c>
    </row>
    <row r="43" spans="1:11" ht="15.95" customHeight="1" x14ac:dyDescent="0.25">
      <c r="A43" s="8" t="s">
        <v>69</v>
      </c>
      <c r="B43" s="9">
        <v>1245176000</v>
      </c>
      <c r="C43" s="9">
        <v>1120313922</v>
      </c>
      <c r="D43" s="9">
        <v>821508504</v>
      </c>
      <c r="E43" s="9">
        <v>6785153557</v>
      </c>
      <c r="F43" s="9">
        <v>6170310316</v>
      </c>
      <c r="G43" s="9">
        <v>70780866</v>
      </c>
    </row>
    <row r="44" spans="1:11" ht="15.95" customHeight="1" x14ac:dyDescent="0.25">
      <c r="A44" s="13" t="s">
        <v>15</v>
      </c>
      <c r="B44" s="15">
        <f t="shared" ref="B44:G44" si="12">+B45</f>
        <v>2553450000</v>
      </c>
      <c r="C44" s="15">
        <f t="shared" si="12"/>
        <v>2530117968</v>
      </c>
      <c r="D44" s="15">
        <f t="shared" si="12"/>
        <v>1920333769</v>
      </c>
      <c r="E44" s="15">
        <f t="shared" si="12"/>
        <v>2315980464</v>
      </c>
      <c r="F44" s="15">
        <f t="shared" si="12"/>
        <v>2193625223</v>
      </c>
      <c r="G44" s="15">
        <f t="shared" si="12"/>
        <v>768130786</v>
      </c>
    </row>
    <row r="45" spans="1:11" s="2" customFormat="1" ht="15.95" customHeight="1" x14ac:dyDescent="0.25">
      <c r="A45" s="10" t="s">
        <v>16</v>
      </c>
      <c r="B45" s="11">
        <f t="shared" ref="B45:G45" si="13">SUM(B46:B48)</f>
        <v>2553450000</v>
      </c>
      <c r="C45" s="11">
        <f t="shared" si="13"/>
        <v>2530117968</v>
      </c>
      <c r="D45" s="11">
        <f t="shared" si="13"/>
        <v>1920333769</v>
      </c>
      <c r="E45" s="11">
        <f t="shared" si="13"/>
        <v>2315980464</v>
      </c>
      <c r="F45" s="11">
        <f t="shared" si="13"/>
        <v>2193625223</v>
      </c>
      <c r="G45" s="11">
        <f t="shared" si="13"/>
        <v>768130786</v>
      </c>
    </row>
    <row r="46" spans="1:11" ht="15.95" customHeight="1" x14ac:dyDescent="0.25">
      <c r="A46" s="8" t="s">
        <v>67</v>
      </c>
      <c r="B46" s="9">
        <v>594000000</v>
      </c>
      <c r="C46" s="9">
        <v>589530722</v>
      </c>
      <c r="D46" s="9">
        <v>447203565.00000006</v>
      </c>
      <c r="E46" s="9">
        <v>501000000</v>
      </c>
      <c r="F46" s="9">
        <v>390644759</v>
      </c>
      <c r="G46" s="9">
        <v>181089847</v>
      </c>
    </row>
    <row r="47" spans="1:11" ht="15.95" customHeight="1" x14ac:dyDescent="0.25">
      <c r="A47" s="8" t="s">
        <v>68</v>
      </c>
      <c r="B47" s="9">
        <v>1004250000</v>
      </c>
      <c r="C47" s="9">
        <v>985406002</v>
      </c>
      <c r="D47" s="9">
        <v>563054741</v>
      </c>
      <c r="E47" s="9">
        <v>820000000</v>
      </c>
      <c r="F47" s="9">
        <v>808000000</v>
      </c>
      <c r="G47" s="9">
        <v>62885231</v>
      </c>
    </row>
    <row r="48" spans="1:11" ht="15.95" customHeight="1" x14ac:dyDescent="0.25">
      <c r="A48" s="8" t="s">
        <v>69</v>
      </c>
      <c r="B48" s="9">
        <v>955200000</v>
      </c>
      <c r="C48" s="9">
        <v>955181244</v>
      </c>
      <c r="D48" s="9">
        <v>910075462.99999988</v>
      </c>
      <c r="E48" s="9">
        <v>994980464</v>
      </c>
      <c r="F48" s="9">
        <v>994980464</v>
      </c>
      <c r="G48" s="9">
        <v>524155708</v>
      </c>
    </row>
    <row r="49" spans="1:11" ht="15.95" customHeight="1" x14ac:dyDescent="0.25">
      <c r="A49" s="13" t="s">
        <v>17</v>
      </c>
      <c r="B49" s="15">
        <f t="shared" ref="B49:G49" si="14">+B50</f>
        <v>1416328946</v>
      </c>
      <c r="C49" s="15">
        <f t="shared" si="14"/>
        <v>1408600205</v>
      </c>
      <c r="D49" s="15">
        <f t="shared" si="14"/>
        <v>1217262794</v>
      </c>
      <c r="E49" s="15">
        <f t="shared" si="14"/>
        <v>1556481240</v>
      </c>
      <c r="F49" s="15">
        <f t="shared" si="14"/>
        <v>1459586937</v>
      </c>
      <c r="G49" s="15">
        <f t="shared" si="14"/>
        <v>821255452</v>
      </c>
      <c r="I49" s="4"/>
      <c r="J49" s="4"/>
      <c r="K49" s="4"/>
    </row>
    <row r="50" spans="1:11" s="2" customFormat="1" ht="15.95" customHeight="1" x14ac:dyDescent="0.25">
      <c r="A50" s="10" t="s">
        <v>18</v>
      </c>
      <c r="B50" s="11">
        <f t="shared" ref="B50:G50" si="15">SUM(B51:B53)</f>
        <v>1416328946</v>
      </c>
      <c r="C50" s="11">
        <f t="shared" si="15"/>
        <v>1408600205</v>
      </c>
      <c r="D50" s="11">
        <f t="shared" si="15"/>
        <v>1217262794</v>
      </c>
      <c r="E50" s="11">
        <f t="shared" si="15"/>
        <v>1556481240</v>
      </c>
      <c r="F50" s="11">
        <f t="shared" si="15"/>
        <v>1459586937</v>
      </c>
      <c r="G50" s="11">
        <f t="shared" si="15"/>
        <v>821255452</v>
      </c>
    </row>
    <row r="51" spans="1:11" ht="15.95" customHeight="1" x14ac:dyDescent="0.25">
      <c r="A51" s="8" t="s">
        <v>67</v>
      </c>
      <c r="B51" s="9">
        <v>170338818</v>
      </c>
      <c r="C51" s="9">
        <v>164338818</v>
      </c>
      <c r="D51" s="9">
        <v>36510674.000000007</v>
      </c>
      <c r="E51" s="9">
        <v>183000000</v>
      </c>
      <c r="F51" s="9">
        <v>174399185</v>
      </c>
      <c r="G51" s="9">
        <v>28082577</v>
      </c>
    </row>
    <row r="52" spans="1:11" ht="15.95" customHeight="1" x14ac:dyDescent="0.25">
      <c r="A52" s="8" t="s">
        <v>68</v>
      </c>
      <c r="B52" s="9">
        <v>74596078</v>
      </c>
      <c r="C52" s="9">
        <v>72867337</v>
      </c>
      <c r="D52" s="9">
        <v>59931405.000000007</v>
      </c>
      <c r="E52" s="9">
        <v>80000000</v>
      </c>
      <c r="F52" s="9">
        <v>75669301</v>
      </c>
      <c r="G52" s="9">
        <v>30220062</v>
      </c>
    </row>
    <row r="53" spans="1:11" ht="15.95" customHeight="1" x14ac:dyDescent="0.25">
      <c r="A53" s="8" t="s">
        <v>69</v>
      </c>
      <c r="B53" s="9">
        <v>1171394050</v>
      </c>
      <c r="C53" s="9">
        <v>1171394050</v>
      </c>
      <c r="D53" s="9">
        <v>1120820715</v>
      </c>
      <c r="E53" s="9">
        <v>1293481240</v>
      </c>
      <c r="F53" s="9">
        <v>1209518451</v>
      </c>
      <c r="G53" s="9">
        <v>762952813</v>
      </c>
    </row>
    <row r="54" spans="1:11" ht="15.95" customHeight="1" x14ac:dyDescent="0.25">
      <c r="A54" s="13" t="s">
        <v>19</v>
      </c>
      <c r="B54" s="15">
        <f>+B55</f>
        <v>6539400000</v>
      </c>
      <c r="C54" s="15">
        <f t="shared" ref="C54:G54" si="16">+C55</f>
        <v>1397331310</v>
      </c>
      <c r="D54" s="15">
        <f t="shared" si="16"/>
        <v>1115768400</v>
      </c>
      <c r="E54" s="15">
        <f t="shared" si="16"/>
        <v>1945258943</v>
      </c>
      <c r="F54" s="15">
        <f t="shared" si="16"/>
        <v>1327833912</v>
      </c>
      <c r="G54" s="15">
        <f t="shared" si="16"/>
        <v>682094948</v>
      </c>
    </row>
    <row r="55" spans="1:11" s="2" customFormat="1" ht="15.95" customHeight="1" x14ac:dyDescent="0.25">
      <c r="A55" s="10" t="s">
        <v>20</v>
      </c>
      <c r="B55" s="11">
        <f t="shared" ref="B55:G55" si="17">SUM(B56:B58)</f>
        <v>6539400000</v>
      </c>
      <c r="C55" s="11">
        <f t="shared" si="17"/>
        <v>1397331310</v>
      </c>
      <c r="D55" s="11">
        <f t="shared" si="17"/>
        <v>1115768400</v>
      </c>
      <c r="E55" s="11">
        <f t="shared" si="17"/>
        <v>1945258943</v>
      </c>
      <c r="F55" s="11">
        <f t="shared" si="17"/>
        <v>1327833912</v>
      </c>
      <c r="G55" s="11">
        <f t="shared" si="17"/>
        <v>682094948</v>
      </c>
      <c r="I55" s="36"/>
      <c r="J55" s="36"/>
      <c r="K55" s="36"/>
    </row>
    <row r="56" spans="1:11" ht="15.95" customHeight="1" x14ac:dyDescent="0.25">
      <c r="A56" s="8" t="s">
        <v>67</v>
      </c>
      <c r="B56" s="9">
        <v>345400000</v>
      </c>
      <c r="C56" s="9">
        <v>345192421</v>
      </c>
      <c r="D56" s="9">
        <v>252981251.00000003</v>
      </c>
      <c r="E56" s="9">
        <v>695016897</v>
      </c>
      <c r="F56" s="9">
        <v>281434940</v>
      </c>
      <c r="G56" s="9">
        <v>133642288</v>
      </c>
      <c r="I56" s="36"/>
      <c r="J56" s="36"/>
      <c r="K56" s="36"/>
    </row>
    <row r="57" spans="1:11" ht="15.95" customHeight="1" x14ac:dyDescent="0.25">
      <c r="A57" s="8" t="s">
        <v>68</v>
      </c>
      <c r="B57" s="9">
        <v>1054000000</v>
      </c>
      <c r="C57" s="9">
        <v>1052138889</v>
      </c>
      <c r="D57" s="9">
        <v>862787149</v>
      </c>
      <c r="E57" s="9">
        <v>1221831516</v>
      </c>
      <c r="F57" s="9">
        <v>1029255955</v>
      </c>
      <c r="G57" s="9">
        <v>544052998</v>
      </c>
    </row>
    <row r="58" spans="1:11" ht="15.95" customHeight="1" x14ac:dyDescent="0.25">
      <c r="A58" s="8" t="s">
        <v>69</v>
      </c>
      <c r="B58" s="9">
        <v>5140000000</v>
      </c>
      <c r="C58" s="9">
        <v>0</v>
      </c>
      <c r="D58" s="9">
        <v>0</v>
      </c>
      <c r="E58" s="9">
        <v>28410530</v>
      </c>
      <c r="F58" s="9">
        <v>17143017</v>
      </c>
      <c r="G58" s="9">
        <v>4399662</v>
      </c>
    </row>
    <row r="59" spans="1:11" ht="15.95" customHeight="1" x14ac:dyDescent="0.25">
      <c r="A59" s="13" t="s">
        <v>23</v>
      </c>
      <c r="B59" s="15">
        <f>+B60</f>
        <v>17410925085</v>
      </c>
      <c r="C59" s="15">
        <f t="shared" ref="C59:G59" si="18">+C60</f>
        <v>17306986690</v>
      </c>
      <c r="D59" s="15">
        <f t="shared" si="18"/>
        <v>13111248503</v>
      </c>
      <c r="E59" s="15">
        <f t="shared" si="18"/>
        <v>17571742964</v>
      </c>
      <c r="F59" s="15">
        <f t="shared" si="18"/>
        <v>17234768950</v>
      </c>
      <c r="G59" s="15">
        <f t="shared" si="18"/>
        <v>5604421378</v>
      </c>
    </row>
    <row r="60" spans="1:11" s="2" customFormat="1" ht="15.95" customHeight="1" x14ac:dyDescent="0.25">
      <c r="A60" s="10" t="s">
        <v>24</v>
      </c>
      <c r="B60" s="11">
        <f t="shared" ref="B60:G60" si="19">SUM(B61:B63)</f>
        <v>17410925085</v>
      </c>
      <c r="C60" s="11">
        <f t="shared" si="19"/>
        <v>17306986690</v>
      </c>
      <c r="D60" s="11">
        <f t="shared" si="19"/>
        <v>13111248503</v>
      </c>
      <c r="E60" s="11">
        <f t="shared" si="19"/>
        <v>17571742964</v>
      </c>
      <c r="F60" s="11">
        <f t="shared" si="19"/>
        <v>17234768950</v>
      </c>
      <c r="G60" s="11">
        <f t="shared" si="19"/>
        <v>5604421378</v>
      </c>
    </row>
    <row r="61" spans="1:11" ht="15.95" customHeight="1" x14ac:dyDescent="0.25">
      <c r="A61" s="8" t="s">
        <v>67</v>
      </c>
      <c r="B61" s="9">
        <v>2730392422</v>
      </c>
      <c r="C61" s="9">
        <v>2626460407</v>
      </c>
      <c r="D61" s="9">
        <v>1981769248</v>
      </c>
      <c r="E61" s="9">
        <v>2500000000</v>
      </c>
      <c r="F61" s="9">
        <v>2329084402</v>
      </c>
      <c r="G61" s="9">
        <v>640750577</v>
      </c>
    </row>
    <row r="62" spans="1:11" ht="15.95" customHeight="1" x14ac:dyDescent="0.25">
      <c r="A62" s="8" t="s">
        <v>68</v>
      </c>
      <c r="B62" s="9">
        <v>4698810417</v>
      </c>
      <c r="C62" s="9">
        <v>4698810417</v>
      </c>
      <c r="D62" s="9">
        <v>3688981281</v>
      </c>
      <c r="E62" s="9">
        <v>4490882964</v>
      </c>
      <c r="F62" s="9">
        <v>4490882964</v>
      </c>
      <c r="G62" s="9">
        <v>1476923105</v>
      </c>
    </row>
    <row r="63" spans="1:11" ht="15.95" customHeight="1" x14ac:dyDescent="0.25">
      <c r="A63" s="8" t="s">
        <v>69</v>
      </c>
      <c r="B63" s="9">
        <v>9981722246</v>
      </c>
      <c r="C63" s="9">
        <v>9981715866</v>
      </c>
      <c r="D63" s="9">
        <v>7440497973.999999</v>
      </c>
      <c r="E63" s="9">
        <v>10580860000</v>
      </c>
      <c r="F63" s="9">
        <v>10414801584</v>
      </c>
      <c r="G63" s="9">
        <v>3486747696</v>
      </c>
      <c r="I63" s="4"/>
      <c r="J63" s="4"/>
      <c r="K63" s="4"/>
    </row>
    <row r="64" spans="1:11" ht="15.95" customHeight="1" x14ac:dyDescent="0.25">
      <c r="A64" s="13" t="s">
        <v>29</v>
      </c>
      <c r="B64" s="15">
        <f>+B65</f>
        <v>4891869985</v>
      </c>
      <c r="C64" s="15">
        <f t="shared" ref="C64:G64" si="20">+C65</f>
        <v>4107369985</v>
      </c>
      <c r="D64" s="15">
        <f t="shared" si="20"/>
        <v>0</v>
      </c>
      <c r="E64" s="15">
        <f t="shared" si="20"/>
        <v>0</v>
      </c>
      <c r="F64" s="15">
        <f t="shared" si="20"/>
        <v>0</v>
      </c>
      <c r="G64" s="15">
        <f t="shared" si="20"/>
        <v>0</v>
      </c>
    </row>
    <row r="65" spans="1:11" s="2" customFormat="1" ht="15.95" customHeight="1" x14ac:dyDescent="0.25">
      <c r="A65" s="10" t="s">
        <v>30</v>
      </c>
      <c r="B65" s="11">
        <f t="shared" ref="B65:G65" si="21">SUM(B66:B68)</f>
        <v>4891869985</v>
      </c>
      <c r="C65" s="11">
        <f t="shared" si="21"/>
        <v>4107369985</v>
      </c>
      <c r="D65" s="11">
        <f t="shared" si="21"/>
        <v>0</v>
      </c>
      <c r="E65" s="11">
        <f t="shared" si="21"/>
        <v>0</v>
      </c>
      <c r="F65" s="11">
        <f t="shared" si="21"/>
        <v>0</v>
      </c>
      <c r="G65" s="11">
        <f t="shared" si="21"/>
        <v>0</v>
      </c>
    </row>
    <row r="66" spans="1:11" ht="15.95" customHeight="1" x14ac:dyDescent="0.25">
      <c r="A66" s="8" t="s">
        <v>67</v>
      </c>
      <c r="B66" s="9"/>
      <c r="C66" s="9"/>
      <c r="D66" s="9"/>
      <c r="E66" s="9"/>
      <c r="F66" s="9"/>
      <c r="G66" s="9"/>
    </row>
    <row r="67" spans="1:11" ht="15.95" customHeight="1" x14ac:dyDescent="0.25">
      <c r="A67" s="8" t="s">
        <v>68</v>
      </c>
      <c r="B67" s="9">
        <v>4891869985</v>
      </c>
      <c r="C67" s="9">
        <v>4107369985</v>
      </c>
      <c r="D67" s="9">
        <v>0</v>
      </c>
      <c r="E67" s="9"/>
      <c r="F67" s="9"/>
      <c r="G67" s="9"/>
    </row>
    <row r="68" spans="1:11" ht="15.95" customHeight="1" x14ac:dyDescent="0.25">
      <c r="A68" s="8" t="s">
        <v>69</v>
      </c>
      <c r="B68" s="9"/>
      <c r="C68" s="9"/>
      <c r="D68" s="9"/>
      <c r="E68" s="9"/>
      <c r="F68" s="9"/>
      <c r="G68" s="9"/>
    </row>
    <row r="69" spans="1:11" ht="15.95" customHeight="1" x14ac:dyDescent="0.25">
      <c r="A69" s="13" t="s">
        <v>32</v>
      </c>
      <c r="B69" s="15">
        <f>+B70</f>
        <v>1282637439</v>
      </c>
      <c r="C69" s="15">
        <f t="shared" ref="C69:G69" si="22">+C70</f>
        <v>1282637439</v>
      </c>
      <c r="D69" s="15">
        <f t="shared" si="22"/>
        <v>973492381</v>
      </c>
      <c r="E69" s="15">
        <f t="shared" si="22"/>
        <v>1055741276</v>
      </c>
      <c r="F69" s="15">
        <f t="shared" si="22"/>
        <v>762474075</v>
      </c>
      <c r="G69" s="15">
        <f t="shared" si="22"/>
        <v>343773051</v>
      </c>
    </row>
    <row r="70" spans="1:11" s="2" customFormat="1" ht="15.95" customHeight="1" x14ac:dyDescent="0.25">
      <c r="A70" s="10" t="s">
        <v>33</v>
      </c>
      <c r="B70" s="11">
        <f t="shared" ref="B70:G70" si="23">SUM(B71:B73)</f>
        <v>1282637439</v>
      </c>
      <c r="C70" s="11">
        <f t="shared" si="23"/>
        <v>1282637439</v>
      </c>
      <c r="D70" s="11">
        <f t="shared" si="23"/>
        <v>973492381</v>
      </c>
      <c r="E70" s="11">
        <f t="shared" si="23"/>
        <v>1055741276</v>
      </c>
      <c r="F70" s="11">
        <f t="shared" si="23"/>
        <v>762474075</v>
      </c>
      <c r="G70" s="11">
        <f t="shared" si="23"/>
        <v>343773051</v>
      </c>
      <c r="I70" s="36"/>
      <c r="J70" s="36"/>
      <c r="K70" s="36"/>
    </row>
    <row r="71" spans="1:11" ht="15.95" customHeight="1" x14ac:dyDescent="0.25">
      <c r="A71" s="8" t="s">
        <v>67</v>
      </c>
      <c r="B71" s="9">
        <v>315404947</v>
      </c>
      <c r="C71" s="9">
        <v>315404947</v>
      </c>
      <c r="D71" s="9">
        <v>243899275</v>
      </c>
      <c r="E71" s="9">
        <v>370000000</v>
      </c>
      <c r="F71" s="9">
        <v>195376990</v>
      </c>
      <c r="G71" s="9">
        <v>81635506</v>
      </c>
      <c r="I71" s="4"/>
      <c r="J71" s="4"/>
      <c r="K71" s="4"/>
    </row>
    <row r="72" spans="1:11" ht="15.95" customHeight="1" x14ac:dyDescent="0.25">
      <c r="A72" s="8" t="s">
        <v>68</v>
      </c>
      <c r="B72" s="9">
        <v>401700000</v>
      </c>
      <c r="C72" s="9">
        <v>401700000</v>
      </c>
      <c r="D72" s="9">
        <v>341981930</v>
      </c>
      <c r="E72" s="9">
        <v>390891063</v>
      </c>
      <c r="F72" s="9">
        <v>390891063</v>
      </c>
      <c r="G72" s="9">
        <v>144136409</v>
      </c>
    </row>
    <row r="73" spans="1:11" ht="15.95" customHeight="1" x14ac:dyDescent="0.25">
      <c r="A73" s="8" t="s">
        <v>69</v>
      </c>
      <c r="B73" s="9">
        <v>565532492</v>
      </c>
      <c r="C73" s="9">
        <v>565532492</v>
      </c>
      <c r="D73" s="9">
        <v>387611176.00000006</v>
      </c>
      <c r="E73" s="9">
        <v>294850213</v>
      </c>
      <c r="F73" s="9">
        <v>176206022</v>
      </c>
      <c r="G73" s="9">
        <v>118001136</v>
      </c>
    </row>
    <row r="74" spans="1:11" ht="15.95" customHeight="1" x14ac:dyDescent="0.25">
      <c r="A74" s="13" t="s">
        <v>39</v>
      </c>
      <c r="B74" s="15">
        <f>+B75</f>
        <v>3645905684</v>
      </c>
      <c r="C74" s="15">
        <f t="shared" ref="C74:G74" si="24">+C75</f>
        <v>3625948077</v>
      </c>
      <c r="D74" s="15">
        <f t="shared" si="24"/>
        <v>2135735757</v>
      </c>
      <c r="E74" s="15">
        <f t="shared" si="24"/>
        <v>2410890000</v>
      </c>
      <c r="F74" s="15">
        <f t="shared" si="24"/>
        <v>2176541696</v>
      </c>
      <c r="G74" s="15">
        <f t="shared" si="24"/>
        <v>487059703</v>
      </c>
    </row>
    <row r="75" spans="1:11" s="2" customFormat="1" ht="15.95" customHeight="1" x14ac:dyDescent="0.25">
      <c r="A75" s="10" t="s">
        <v>40</v>
      </c>
      <c r="B75" s="11">
        <f t="shared" ref="B75:G75" si="25">SUM(B76:B78)</f>
        <v>3645905684</v>
      </c>
      <c r="C75" s="11">
        <f t="shared" si="25"/>
        <v>3625948077</v>
      </c>
      <c r="D75" s="11">
        <f t="shared" si="25"/>
        <v>2135735757</v>
      </c>
      <c r="E75" s="11">
        <f t="shared" si="25"/>
        <v>2410890000</v>
      </c>
      <c r="F75" s="11">
        <f t="shared" si="25"/>
        <v>2176541696</v>
      </c>
      <c r="G75" s="11">
        <f t="shared" si="25"/>
        <v>487059703</v>
      </c>
    </row>
    <row r="76" spans="1:11" ht="15.95" customHeight="1" x14ac:dyDescent="0.25">
      <c r="A76" s="8" t="s">
        <v>67</v>
      </c>
      <c r="B76" s="9">
        <v>705937684</v>
      </c>
      <c r="C76" s="9">
        <v>705777686</v>
      </c>
      <c r="D76" s="9">
        <v>450362000</v>
      </c>
      <c r="E76" s="9">
        <v>399489000</v>
      </c>
      <c r="F76" s="9">
        <v>394475413</v>
      </c>
      <c r="G76" s="9">
        <v>27823522</v>
      </c>
    </row>
    <row r="77" spans="1:11" ht="15.95" customHeight="1" x14ac:dyDescent="0.25">
      <c r="A77" s="8" t="s">
        <v>68</v>
      </c>
      <c r="B77" s="9">
        <v>1374499570</v>
      </c>
      <c r="C77" s="9">
        <v>1374499570</v>
      </c>
      <c r="D77" s="9">
        <v>829524827</v>
      </c>
      <c r="E77" s="9">
        <v>791112000</v>
      </c>
      <c r="F77" s="9">
        <v>791112000</v>
      </c>
      <c r="G77" s="9">
        <v>186665102</v>
      </c>
    </row>
    <row r="78" spans="1:11" ht="15.95" customHeight="1" x14ac:dyDescent="0.25">
      <c r="A78" s="8" t="s">
        <v>69</v>
      </c>
      <c r="B78" s="9">
        <v>1565468430</v>
      </c>
      <c r="C78" s="9">
        <v>1545670821</v>
      </c>
      <c r="D78" s="9">
        <v>855848930</v>
      </c>
      <c r="E78" s="9">
        <v>1220289000</v>
      </c>
      <c r="F78" s="9">
        <v>990954283</v>
      </c>
      <c r="G78" s="9">
        <v>272571079</v>
      </c>
      <c r="I78" s="4"/>
      <c r="J78" s="4"/>
      <c r="K78" s="4"/>
    </row>
    <row r="79" spans="1:11" ht="15.95" customHeight="1" x14ac:dyDescent="0.25">
      <c r="A79" s="13" t="s">
        <v>43</v>
      </c>
      <c r="B79" s="15">
        <f>+B80</f>
        <v>5181621550</v>
      </c>
      <c r="C79" s="15">
        <f t="shared" ref="C79:G79" si="26">+C80</f>
        <v>5087004151</v>
      </c>
      <c r="D79" s="15">
        <f t="shared" si="26"/>
        <v>3051178224</v>
      </c>
      <c r="E79" s="15">
        <f t="shared" si="26"/>
        <v>4516053000</v>
      </c>
      <c r="F79" s="15">
        <f t="shared" si="26"/>
        <v>4468697755</v>
      </c>
      <c r="G79" s="15">
        <f t="shared" si="26"/>
        <v>983252786</v>
      </c>
    </row>
    <row r="80" spans="1:11" s="2" customFormat="1" ht="15.95" customHeight="1" x14ac:dyDescent="0.25">
      <c r="A80" s="10" t="s">
        <v>44</v>
      </c>
      <c r="B80" s="11">
        <f t="shared" ref="B80:G80" si="27">SUM(B81:B83)</f>
        <v>5181621550</v>
      </c>
      <c r="C80" s="11">
        <f t="shared" si="27"/>
        <v>5087004151</v>
      </c>
      <c r="D80" s="11">
        <f t="shared" si="27"/>
        <v>3051178224</v>
      </c>
      <c r="E80" s="11">
        <f t="shared" si="27"/>
        <v>4516053000</v>
      </c>
      <c r="F80" s="11">
        <f t="shared" si="27"/>
        <v>4468697755</v>
      </c>
      <c r="G80" s="11">
        <f t="shared" si="27"/>
        <v>983252786</v>
      </c>
      <c r="I80" s="36"/>
      <c r="J80" s="36"/>
      <c r="K80" s="36"/>
    </row>
    <row r="81" spans="1:11" ht="15.95" customHeight="1" x14ac:dyDescent="0.25">
      <c r="A81" s="8" t="s">
        <v>67</v>
      </c>
      <c r="B81" s="9">
        <v>1404642550</v>
      </c>
      <c r="C81" s="9">
        <v>1401825151</v>
      </c>
      <c r="D81" s="9">
        <v>744067155</v>
      </c>
      <c r="E81" s="9">
        <v>800000000</v>
      </c>
      <c r="F81" s="9">
        <v>800000000</v>
      </c>
      <c r="G81" s="9">
        <v>111565475</v>
      </c>
    </row>
    <row r="82" spans="1:11" ht="15.95" customHeight="1" x14ac:dyDescent="0.25">
      <c r="A82" s="8" t="s">
        <v>68</v>
      </c>
      <c r="B82" s="9">
        <v>3685179000</v>
      </c>
      <c r="C82" s="9">
        <v>3685179000</v>
      </c>
      <c r="D82" s="9">
        <v>2307111069</v>
      </c>
      <c r="E82" s="9">
        <v>2844333000</v>
      </c>
      <c r="F82" s="9">
        <v>2844333000</v>
      </c>
      <c r="G82" s="9">
        <v>728632373</v>
      </c>
    </row>
    <row r="83" spans="1:11" ht="15.95" customHeight="1" x14ac:dyDescent="0.25">
      <c r="A83" s="8" t="s">
        <v>69</v>
      </c>
      <c r="B83" s="9">
        <v>91800000</v>
      </c>
      <c r="C83" s="9">
        <v>0</v>
      </c>
      <c r="D83" s="9">
        <v>0</v>
      </c>
      <c r="E83" s="9">
        <v>871720000</v>
      </c>
      <c r="F83" s="9">
        <v>824364755</v>
      </c>
      <c r="G83" s="9">
        <v>143054938</v>
      </c>
    </row>
    <row r="84" spans="1:11" ht="15.95" customHeight="1" x14ac:dyDescent="0.25">
      <c r="A84" s="13" t="s">
        <v>47</v>
      </c>
      <c r="B84" s="15">
        <f>+B85</f>
        <v>3021081811</v>
      </c>
      <c r="C84" s="15">
        <f t="shared" ref="C84:G84" si="28">+C85</f>
        <v>2985273079</v>
      </c>
      <c r="D84" s="15">
        <f t="shared" si="28"/>
        <v>2705086353</v>
      </c>
      <c r="E84" s="15">
        <f t="shared" si="28"/>
        <v>2841472256</v>
      </c>
      <c r="F84" s="15">
        <f t="shared" si="28"/>
        <v>2628357429</v>
      </c>
      <c r="G84" s="15">
        <f t="shared" si="28"/>
        <v>1578193445</v>
      </c>
    </row>
    <row r="85" spans="1:11" s="2" customFormat="1" ht="15.95" customHeight="1" x14ac:dyDescent="0.25">
      <c r="A85" s="10" t="s">
        <v>48</v>
      </c>
      <c r="B85" s="11">
        <f t="shared" ref="B85:G85" si="29">SUM(B86:B88)</f>
        <v>3021081811</v>
      </c>
      <c r="C85" s="11">
        <f t="shared" si="29"/>
        <v>2985273079</v>
      </c>
      <c r="D85" s="11">
        <f t="shared" si="29"/>
        <v>2705086353</v>
      </c>
      <c r="E85" s="11">
        <f t="shared" si="29"/>
        <v>2841472256</v>
      </c>
      <c r="F85" s="11">
        <f t="shared" si="29"/>
        <v>2628357429</v>
      </c>
      <c r="G85" s="11">
        <f t="shared" si="29"/>
        <v>1578193445</v>
      </c>
      <c r="I85" s="36"/>
      <c r="J85" s="36"/>
      <c r="K85" s="36"/>
    </row>
    <row r="86" spans="1:11" ht="15.95" customHeight="1" x14ac:dyDescent="0.25">
      <c r="A86" s="8" t="s">
        <v>67</v>
      </c>
      <c r="B86" s="9">
        <v>297081811</v>
      </c>
      <c r="C86" s="9">
        <v>297078583</v>
      </c>
      <c r="D86" s="9">
        <v>219089807.99999997</v>
      </c>
      <c r="E86" s="9">
        <v>249850000</v>
      </c>
      <c r="F86" s="9">
        <v>225583746</v>
      </c>
      <c r="G86" s="9">
        <v>132145362</v>
      </c>
    </row>
    <row r="87" spans="1:11" ht="15.95" customHeight="1" x14ac:dyDescent="0.25">
      <c r="A87" s="8" t="s">
        <v>68</v>
      </c>
      <c r="B87" s="9">
        <v>124000000</v>
      </c>
      <c r="C87" s="9">
        <v>90589428</v>
      </c>
      <c r="D87" s="9">
        <v>75510568</v>
      </c>
      <c r="E87" s="9">
        <v>121622256</v>
      </c>
      <c r="F87" s="9">
        <v>121622256</v>
      </c>
      <c r="G87" s="9">
        <v>62989243</v>
      </c>
    </row>
    <row r="88" spans="1:11" ht="15.95" customHeight="1" x14ac:dyDescent="0.25">
      <c r="A88" s="8" t="s">
        <v>69</v>
      </c>
      <c r="B88" s="9">
        <v>2600000000</v>
      </c>
      <c r="C88" s="9">
        <v>2597605068</v>
      </c>
      <c r="D88" s="9">
        <v>2410485977</v>
      </c>
      <c r="E88" s="9">
        <v>2470000000</v>
      </c>
      <c r="F88" s="9">
        <v>2281151427</v>
      </c>
      <c r="G88" s="9">
        <v>1383058840</v>
      </c>
    </row>
    <row r="89" spans="1:11" ht="15.95" customHeight="1" x14ac:dyDescent="0.25">
      <c r="A89" s="13" t="s">
        <v>51</v>
      </c>
      <c r="B89" s="15">
        <f>+B90</f>
        <v>560973454</v>
      </c>
      <c r="C89" s="15">
        <f>+C90</f>
        <v>436573729</v>
      </c>
      <c r="D89" s="15">
        <f>SUM(D90)</f>
        <v>338119149</v>
      </c>
      <c r="E89" s="15">
        <f>+E90</f>
        <v>558735000</v>
      </c>
      <c r="F89" s="15">
        <f>+F90</f>
        <v>467319227</v>
      </c>
      <c r="G89" s="15">
        <f>SUM(G90)</f>
        <v>191957545</v>
      </c>
    </row>
    <row r="90" spans="1:11" s="2" customFormat="1" ht="15.95" customHeight="1" x14ac:dyDescent="0.25">
      <c r="A90" s="10" t="s">
        <v>52</v>
      </c>
      <c r="B90" s="11">
        <f t="shared" ref="B90:G90" si="30">SUM(B91:B93)</f>
        <v>560973454</v>
      </c>
      <c r="C90" s="11">
        <f t="shared" si="30"/>
        <v>436573729</v>
      </c>
      <c r="D90" s="11">
        <f t="shared" si="30"/>
        <v>338119149</v>
      </c>
      <c r="E90" s="11">
        <f t="shared" si="30"/>
        <v>558735000</v>
      </c>
      <c r="F90" s="11">
        <f t="shared" si="30"/>
        <v>467319227</v>
      </c>
      <c r="G90" s="11">
        <f t="shared" si="30"/>
        <v>191957545</v>
      </c>
      <c r="I90" s="36"/>
      <c r="J90" s="36"/>
      <c r="K90" s="36"/>
    </row>
    <row r="91" spans="1:11" ht="15.95" customHeight="1" x14ac:dyDescent="0.25">
      <c r="A91" s="8" t="s">
        <v>67</v>
      </c>
      <c r="B91" s="9"/>
      <c r="C91" s="9"/>
      <c r="D91" s="9"/>
      <c r="E91" s="9"/>
      <c r="F91" s="9"/>
      <c r="G91" s="9"/>
    </row>
    <row r="92" spans="1:11" ht="15.95" customHeight="1" x14ac:dyDescent="0.25">
      <c r="A92" s="8" t="s">
        <v>68</v>
      </c>
      <c r="B92" s="9"/>
      <c r="C92" s="9"/>
      <c r="D92" s="9"/>
      <c r="E92" s="9"/>
      <c r="F92" s="9"/>
      <c r="G92" s="9"/>
    </row>
    <row r="93" spans="1:11" ht="15.95" customHeight="1" x14ac:dyDescent="0.25">
      <c r="A93" s="8" t="s">
        <v>69</v>
      </c>
      <c r="B93" s="9">
        <v>560973454</v>
      </c>
      <c r="C93" s="9">
        <v>436573729</v>
      </c>
      <c r="D93" s="9">
        <v>338119149</v>
      </c>
      <c r="E93" s="9">
        <v>558735000</v>
      </c>
      <c r="F93" s="9">
        <v>467319227</v>
      </c>
      <c r="G93" s="9">
        <v>191957545</v>
      </c>
    </row>
    <row r="94" spans="1:11" ht="15.95" customHeight="1" x14ac:dyDescent="0.25">
      <c r="A94" s="13" t="s">
        <v>53</v>
      </c>
      <c r="B94" s="15">
        <f>+B95+B99</f>
        <v>8608332536</v>
      </c>
      <c r="C94" s="15">
        <f t="shared" ref="C94:G94" si="31">+C95+C99</f>
        <v>8538662047</v>
      </c>
      <c r="D94" s="15">
        <f t="shared" si="31"/>
        <v>6981796067</v>
      </c>
      <c r="E94" s="15">
        <f t="shared" si="31"/>
        <v>8577493784</v>
      </c>
      <c r="F94" s="15">
        <f t="shared" si="31"/>
        <v>7642528290</v>
      </c>
      <c r="G94" s="15">
        <f t="shared" si="31"/>
        <v>4522725139</v>
      </c>
    </row>
    <row r="95" spans="1:11" s="2" customFormat="1" ht="15.95" customHeight="1" x14ac:dyDescent="0.25">
      <c r="A95" s="11" t="s">
        <v>55</v>
      </c>
      <c r="B95" s="11">
        <f t="shared" ref="B95:G95" si="32">SUM(B96:B98)</f>
        <v>6778236400</v>
      </c>
      <c r="C95" s="11">
        <f t="shared" si="32"/>
        <v>6766518078</v>
      </c>
      <c r="D95" s="11">
        <f t="shared" si="32"/>
        <v>5584921408</v>
      </c>
      <c r="E95" s="11">
        <f t="shared" si="32"/>
        <v>7618300877</v>
      </c>
      <c r="F95" s="11">
        <f t="shared" si="32"/>
        <v>6970430498</v>
      </c>
      <c r="G95" s="11">
        <f t="shared" si="32"/>
        <v>4159584550</v>
      </c>
      <c r="I95" s="4"/>
      <c r="J95" s="4"/>
      <c r="K95" s="4"/>
    </row>
    <row r="96" spans="1:11" ht="15.95" customHeight="1" x14ac:dyDescent="0.25">
      <c r="A96" s="8" t="s">
        <v>67</v>
      </c>
      <c r="B96" s="9">
        <v>881378400</v>
      </c>
      <c r="C96" s="9">
        <v>881377997</v>
      </c>
      <c r="D96" s="9">
        <v>787375433.00000024</v>
      </c>
      <c r="E96" s="9">
        <v>982345749</v>
      </c>
      <c r="F96" s="9">
        <v>902658062</v>
      </c>
      <c r="G96" s="9">
        <v>403284013</v>
      </c>
      <c r="I96" s="4"/>
    </row>
    <row r="97" spans="1:7" ht="15.95" customHeight="1" x14ac:dyDescent="0.25">
      <c r="A97" s="8" t="s">
        <v>68</v>
      </c>
      <c r="B97" s="9">
        <v>1945692000</v>
      </c>
      <c r="C97" s="9">
        <v>1934861909</v>
      </c>
      <c r="D97" s="9">
        <v>1570782598.9999998</v>
      </c>
      <c r="E97" s="9">
        <v>2085900000</v>
      </c>
      <c r="F97" s="9">
        <v>1784745377</v>
      </c>
      <c r="G97" s="9">
        <v>823377133</v>
      </c>
    </row>
    <row r="98" spans="1:7" ht="15.95" customHeight="1" x14ac:dyDescent="0.25">
      <c r="A98" s="8" t="s">
        <v>69</v>
      </c>
      <c r="B98" s="9">
        <v>3951166000</v>
      </c>
      <c r="C98" s="9">
        <v>3950278172</v>
      </c>
      <c r="D98" s="9">
        <v>3226763376.0000005</v>
      </c>
      <c r="E98" s="9">
        <v>4550055128</v>
      </c>
      <c r="F98" s="9">
        <v>4283027059</v>
      </c>
      <c r="G98" s="9">
        <v>2932923404</v>
      </c>
    </row>
    <row r="99" spans="1:7" s="2" customFormat="1" ht="15.95" customHeight="1" x14ac:dyDescent="0.25">
      <c r="A99" s="11" t="s">
        <v>56</v>
      </c>
      <c r="B99" s="11">
        <f t="shared" ref="B99:G99" si="33">SUM(B100:B102)</f>
        <v>1830096136</v>
      </c>
      <c r="C99" s="11">
        <f t="shared" si="33"/>
        <v>1772143969</v>
      </c>
      <c r="D99" s="11">
        <f t="shared" si="33"/>
        <v>1396874659</v>
      </c>
      <c r="E99" s="11">
        <f t="shared" si="33"/>
        <v>959192907</v>
      </c>
      <c r="F99" s="11">
        <f t="shared" si="33"/>
        <v>672097792</v>
      </c>
      <c r="G99" s="11">
        <f t="shared" si="33"/>
        <v>363140589</v>
      </c>
    </row>
    <row r="100" spans="1:7" ht="15.95" customHeight="1" x14ac:dyDescent="0.25">
      <c r="A100" s="8" t="s">
        <v>67</v>
      </c>
      <c r="B100" s="9">
        <v>62000000</v>
      </c>
      <c r="C100" s="9">
        <v>51940028</v>
      </c>
      <c r="D100" s="9">
        <v>38493096.999999993</v>
      </c>
      <c r="E100" s="9">
        <v>66000000</v>
      </c>
      <c r="F100" s="9">
        <v>0</v>
      </c>
      <c r="G100" s="9">
        <v>0</v>
      </c>
    </row>
    <row r="101" spans="1:7" ht="15.95" customHeight="1" x14ac:dyDescent="0.25">
      <c r="A101" s="8" t="s">
        <v>68</v>
      </c>
      <c r="B101" s="9">
        <v>164000000</v>
      </c>
      <c r="C101" s="9">
        <v>154058653</v>
      </c>
      <c r="D101" s="9">
        <v>117918398</v>
      </c>
      <c r="E101" s="9">
        <v>164000000</v>
      </c>
      <c r="F101" s="9">
        <v>137104885</v>
      </c>
      <c r="G101" s="9">
        <v>47838790</v>
      </c>
    </row>
    <row r="102" spans="1:7" ht="15.95" customHeight="1" x14ac:dyDescent="0.25">
      <c r="A102" s="8" t="s">
        <v>69</v>
      </c>
      <c r="B102" s="9">
        <v>1604096136</v>
      </c>
      <c r="C102" s="9">
        <v>1566145288</v>
      </c>
      <c r="D102" s="9">
        <v>1240463164</v>
      </c>
      <c r="E102" s="9">
        <v>729192907</v>
      </c>
      <c r="F102" s="9">
        <v>534992907</v>
      </c>
      <c r="G102" s="9">
        <v>315301799</v>
      </c>
    </row>
    <row r="103" spans="1:7" ht="15.95" customHeight="1" thickBot="1" x14ac:dyDescent="0.3">
      <c r="A103" s="17" t="s">
        <v>75</v>
      </c>
      <c r="B103" s="17">
        <f>+B94+B89+B84+B79+B74+B69+B64+B59+B54+B49+B44+B39+B30+B17+B8</f>
        <v>89876984034</v>
      </c>
      <c r="C103" s="17">
        <f t="shared" ref="C103:G103" si="34">+C94+C89+C84+C79+C74+C69+C64+C59+C54+C49+C44+C39+C30+C17+C8</f>
        <v>82247372061</v>
      </c>
      <c r="D103" s="17">
        <f t="shared" si="34"/>
        <v>61067812199</v>
      </c>
      <c r="E103" s="17">
        <f t="shared" si="34"/>
        <v>82395965521</v>
      </c>
      <c r="F103" s="17">
        <f t="shared" si="34"/>
        <v>77367257759</v>
      </c>
      <c r="G103" s="17">
        <f t="shared" si="34"/>
        <v>29321251351</v>
      </c>
    </row>
    <row r="104" spans="1:7" x14ac:dyDescent="0.25">
      <c r="A104" s="33" t="s">
        <v>76</v>
      </c>
      <c r="B104" s="34"/>
      <c r="C104" s="34"/>
      <c r="D104" s="34"/>
      <c r="E104" s="34"/>
      <c r="F104" s="34"/>
      <c r="G104" s="34"/>
    </row>
    <row r="105" spans="1:7" x14ac:dyDescent="0.25">
      <c r="A105" s="28" t="s">
        <v>74</v>
      </c>
      <c r="B105" s="28"/>
      <c r="C105" s="28"/>
      <c r="D105" s="28"/>
      <c r="E105" s="28"/>
      <c r="F105" s="28"/>
      <c r="G105" s="28"/>
    </row>
    <row r="106" spans="1:7" x14ac:dyDescent="0.25">
      <c r="A106" s="28"/>
      <c r="B106" s="28"/>
      <c r="C106" s="28"/>
      <c r="D106" s="28"/>
      <c r="E106" s="28"/>
      <c r="F106" s="28"/>
      <c r="G106" s="28"/>
    </row>
    <row r="107" spans="1:7" x14ac:dyDescent="0.25">
      <c r="A107" s="28"/>
      <c r="B107" s="28"/>
      <c r="C107" s="28"/>
      <c r="D107" s="28"/>
      <c r="E107" s="28"/>
      <c r="F107" s="28"/>
      <c r="G107" s="28"/>
    </row>
    <row r="108" spans="1:7" x14ac:dyDescent="0.25">
      <c r="A108" s="28"/>
      <c r="B108" s="28"/>
      <c r="C108" s="28"/>
      <c r="D108" s="28"/>
      <c r="E108" s="28"/>
      <c r="F108" s="28"/>
      <c r="G108" s="28"/>
    </row>
    <row r="109" spans="1:7" x14ac:dyDescent="0.25">
      <c r="A109" s="28"/>
      <c r="B109" s="28"/>
      <c r="C109" s="28"/>
      <c r="D109" s="28"/>
      <c r="E109" s="28"/>
      <c r="F109" s="28"/>
      <c r="G109" s="28"/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s="26" customFormat="1" x14ac:dyDescent="0.25">
      <c r="A111" s="25" t="s">
        <v>71</v>
      </c>
    </row>
    <row r="112" spans="1:7" s="26" customFormat="1" x14ac:dyDescent="0.25">
      <c r="A112" s="25" t="s">
        <v>70</v>
      </c>
    </row>
    <row r="113" spans="1:7" s="26" customFormat="1" x14ac:dyDescent="0.25">
      <c r="A113" s="25" t="s">
        <v>72</v>
      </c>
    </row>
    <row r="114" spans="1:7" s="26" customFormat="1" x14ac:dyDescent="0.25"/>
    <row r="115" spans="1:7" s="26" customFormat="1" x14ac:dyDescent="0.25"/>
    <row r="116" spans="1:7" x14ac:dyDescent="0.25">
      <c r="B116"/>
      <c r="C116"/>
      <c r="D116"/>
      <c r="E116"/>
      <c r="F116"/>
      <c r="G116"/>
    </row>
    <row r="117" spans="1:7" x14ac:dyDescent="0.25">
      <c r="B117"/>
      <c r="C117"/>
      <c r="D117"/>
      <c r="E117"/>
      <c r="F117"/>
      <c r="G117"/>
    </row>
  </sheetData>
  <mergeCells count="3">
    <mergeCell ref="A2:G2"/>
    <mergeCell ref="A3:G3"/>
    <mergeCell ref="A104:G10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pto anual2021</vt:lpstr>
      <vt:lpstr>Admoncentral2021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 Constanza Saenz Gonzalez</dc:creator>
  <cp:lastModifiedBy>Jeanet Constanza Saenz Gonzalez</cp:lastModifiedBy>
  <dcterms:created xsi:type="dcterms:W3CDTF">2021-04-14T20:06:31Z</dcterms:created>
  <dcterms:modified xsi:type="dcterms:W3CDTF">2021-09-30T18:32:41Z</dcterms:modified>
</cp:coreProperties>
</file>