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shdgov-my.sharepoint.com/personal/ralvear_shd_gov_co/Documents/A.  A TELETRABAJO/Teletrabajo/Vigencia 2021/Requerimientos/CONCEJO DE BOGOTÁ/Prop.515 Encargos fiduciarios/"/>
    </mc:Choice>
  </mc:AlternateContent>
  <xr:revisionPtr revIDLastSave="0" documentId="8_{A808BBC4-74C0-4834-9554-D1032D657FA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GOSTO 2021" sheetId="38" r:id="rId1"/>
    <sheet name="CONSOLIDADO TOTAL" sheetId="8" r:id="rId2"/>
    <sheet name="Hoja1" sheetId="14" state="hidden" r:id="rId3"/>
  </sheets>
  <definedNames>
    <definedName name="_xlnm._FilterDatabase" localSheetId="0" hidden="1">'AGOSTO 2021'!$A$5:$U$13</definedName>
    <definedName name="_xlnm._FilterDatabase" localSheetId="1" hidden="1">'CONSOLIDADO TOTAL'!$A$5:$U$65</definedName>
    <definedName name="_xlnm.Print_Area" localSheetId="1">'CONSOLIDADO TOTAL'!$A$5:$U$7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5" i="8" l="1"/>
  <c r="M65" i="8"/>
  <c r="O65" i="8"/>
  <c r="P65" i="8"/>
  <c r="Q65" i="8"/>
  <c r="R65" i="8"/>
  <c r="S65" i="8"/>
  <c r="T65" i="8"/>
  <c r="M13" i="38"/>
  <c r="N13" i="38"/>
  <c r="O13" i="38"/>
  <c r="P13" i="38"/>
  <c r="Q13" i="38"/>
  <c r="R13" i="38"/>
  <c r="S13" i="38"/>
  <c r="T13" i="38"/>
  <c r="U13" i="38"/>
  <c r="U57" i="8" l="1"/>
  <c r="U56" i="8"/>
  <c r="U55" i="8"/>
  <c r="U54" i="8"/>
  <c r="U53" i="8"/>
  <c r="U52" i="8"/>
  <c r="U46" i="8" l="1"/>
  <c r="U45" i="8"/>
  <c r="U44" i="8"/>
  <c r="AF27" i="14" l="1"/>
  <c r="AF24" i="14" l="1"/>
  <c r="AF28" i="14" s="1"/>
  <c r="AC26" i="14" l="1"/>
  <c r="AC23" i="14" l="1"/>
  <c r="AC27" i="14" s="1"/>
  <c r="Z26" i="14" l="1"/>
  <c r="Z23" i="14" l="1"/>
  <c r="Z27" i="14" s="1"/>
  <c r="W26" i="14" l="1"/>
  <c r="W23" i="14"/>
  <c r="W27" i="14" l="1"/>
  <c r="T24" i="14" l="1"/>
  <c r="T21" i="14" l="1"/>
  <c r="T25" i="14" s="1"/>
  <c r="Q22" i="14" l="1"/>
  <c r="Q19" i="14" l="1"/>
  <c r="Q23" i="14" s="1"/>
  <c r="N19" i="14" l="1"/>
  <c r="N22" i="14"/>
  <c r="N23" i="14" s="1"/>
  <c r="K20" i="14" l="1"/>
  <c r="U15" i="8" l="1"/>
  <c r="U14" i="8"/>
  <c r="U13" i="8"/>
  <c r="H19" i="14" l="1"/>
  <c r="E19" i="14" l="1"/>
  <c r="E15" i="14" l="1"/>
  <c r="B14" i="14"/>
  <c r="U11" i="8"/>
  <c r="U10" i="8" l="1"/>
  <c r="U9" i="8"/>
  <c r="U8" i="8"/>
  <c r="U7" i="8" l="1"/>
  <c r="U6" i="8"/>
  <c r="U65" i="8" l="1"/>
</calcChain>
</file>

<file path=xl/sharedStrings.xml><?xml version="1.0" encoding="utf-8"?>
<sst xmlns="http://schemas.openxmlformats.org/spreadsheetml/2006/main" count="586" uniqueCount="149">
  <si>
    <t>FECHA DE PAGO</t>
  </si>
  <si>
    <t>CUENTA DEBITADA</t>
  </si>
  <si>
    <t>MES CAUSACION</t>
  </si>
  <si>
    <t>IDENTIFICACION</t>
  </si>
  <si>
    <t>TERCERO</t>
  </si>
  <si>
    <t>BENEFICIARIO</t>
  </si>
  <si>
    <t>SOPORTE</t>
  </si>
  <si>
    <t>CON CARGO A</t>
  </si>
  <si>
    <t>CONCEPTO</t>
  </si>
  <si>
    <t>VALOR ORDEN DE OPERACION</t>
  </si>
  <si>
    <t>RETEFUENTE</t>
  </si>
  <si>
    <t>RETEIVA</t>
  </si>
  <si>
    <t>RETEICA</t>
  </si>
  <si>
    <t>ESTAMPILLA</t>
  </si>
  <si>
    <t>CONTRIBUCIÓN</t>
  </si>
  <si>
    <t>CXP</t>
  </si>
  <si>
    <t>DESCUENTOS</t>
  </si>
  <si>
    <t>VALOR GIRADO</t>
  </si>
  <si>
    <t>CDR</t>
  </si>
  <si>
    <t>3</t>
  </si>
  <si>
    <t>TOTAL</t>
  </si>
  <si>
    <t>LADY  JOHANA OTALORA CARDENAS</t>
  </si>
  <si>
    <t>UNION TEMPORAL INTERVENTORIA CONSEJO DE BOGOTA</t>
  </si>
  <si>
    <t>9012701115</t>
  </si>
  <si>
    <t>Primer pago contrato 002/2019 - Interventoria a los diseños arquitectónicos, incluido estudios y diseños técnicos complementarios para el proyecto sede del edificio Bogotá</t>
  </si>
  <si>
    <t>MC ARQUITECTOS SA</t>
  </si>
  <si>
    <t>7434052</t>
  </si>
  <si>
    <t>MARIO  RAUL CABRERA  MANRIQUE</t>
  </si>
  <si>
    <t>Primer pago contrato 001/2019 - Diseños arquitectónicos, incluido estudios y diseños técnicos complementarios para el proyecto sede del edificio Bogotá -FA-0281</t>
  </si>
  <si>
    <t>Total general</t>
  </si>
  <si>
    <t>2</t>
  </si>
  <si>
    <t xml:space="preserve">OTALORA CARDENAS LADY JOHANNA                                                               </t>
  </si>
  <si>
    <t xml:space="preserve">CUBILLOS SALAMANCA RUTH JEANETH                                                               </t>
  </si>
  <si>
    <t>DIRECTO</t>
  </si>
  <si>
    <t>Expensas cargo fijo trámite licencia de construcción.</t>
  </si>
  <si>
    <t xml:space="preserve">UNION TEMPORAL INTERVENTORIA CONSEJO DE BOGOTA                                                               </t>
  </si>
  <si>
    <t>Segundo pago contrato 002/2019 - Interventoria a los diseños arquitectónicos, incluido estudios y diseños técnicos complementarios para el proyecto sede del edificio Bogotá - Concejo de Bogotá - 15% a la entrega y aporbación de diseño arquitectonico, estudio de suelos definitivo y primer presupuesto.</t>
  </si>
  <si>
    <t xml:space="preserve">MC ARQUITECTOS SA                                                               </t>
  </si>
  <si>
    <t xml:space="preserve">CABRERA MANRIQUE MARIO RAUL                                                               </t>
  </si>
  <si>
    <t>Segundo pago contrato 001/2019 - Diseños arquitectónicos, incluido estudios y diseños técnicos complementarios para el proyecto sede del edificio Bogotá - Concejo de Bogotá - 15% a la entrega de diseño arquitectonico, estudio de suelos definitivo y primer presupuesto.</t>
  </si>
  <si>
    <t xml:space="preserve">HERRERA DELGADO GILMA                                                               </t>
  </si>
  <si>
    <t>INFORME DE PAGOS PAD CONCEJO DE BOGOTA</t>
  </si>
  <si>
    <t xml:space="preserve">BARRERO STUDIO ESTRUCTURAL SAS                                                               </t>
  </si>
  <si>
    <t>Primer pago contrato 003/2019 - prestar servicios para la revisión de diseños estructurales para el edificio Bogotá - nuevo edificio de comisiones y oficinas del Concejo de Bogotá - 50% a la revisíon, informe y memorando de responsabilidad.</t>
  </si>
  <si>
    <t>VALOR TOTAL</t>
  </si>
  <si>
    <t>OCTUBRE</t>
  </si>
  <si>
    <t>NOVIEMBRE</t>
  </si>
  <si>
    <t>PAGO DIRECTO</t>
  </si>
  <si>
    <t xml:space="preserve">PAGO DE EXPENSAS CARGO VARIABLE  - TRÁMITE LICENCIA DE CONSTRUCCIÓN NUEVA SEDE CONCEJO DE BOGOTÁ.                                                               </t>
  </si>
  <si>
    <t xml:space="preserve">                    </t>
  </si>
  <si>
    <t xml:space="preserve">MI AGUILA TRANSPORTES SAS                                                               </t>
  </si>
  <si>
    <t>ENERO</t>
  </si>
  <si>
    <t xml:space="preserve">ROJAS PARRA EDDER ISRAEL                                                               </t>
  </si>
  <si>
    <t>TERCER PAGO CONTRATO 001/2019 - DISEÑOS ARQUITECTÓNICOS, INCLUIDO ESTUDIOS Y DISEÑOS TÉCNICOS COMPLEMENTARIOS PARA EL PROYECTO SEDE DEL EDIFICIO BOGOTÁ - CONCEJO DE BOGOTÁ - 30% A LA RADICACIÓN Y APRO</t>
  </si>
  <si>
    <t xml:space="preserve">SEGUNDO PAGO FINAL CONTRATO 003/2019 - PRESTAR SERVICIOS PARA LA REVISIÓN DE DISEÑOS ESTRUCTURALES PARA EL EDIFICIO BOGOTÁ - NUEVO EDIFICIO DE COMISIONES Y OFICINAS DEL CONCEJO DE BOGOTÁ - 50% CONTRA </t>
  </si>
  <si>
    <t xml:space="preserve">TERCER PAGO CONTRATO 002/2019 - INTERVENTORIA A LOS DISEÑOS ARQUITECTÓNICOS, INCLUIDO ESTUDIOS Y DISEÑOS TÉCNICOS COMPLEMENTARIOS                                                               </t>
  </si>
  <si>
    <t>FEBRERO</t>
  </si>
  <si>
    <t xml:space="preserve">GOMEZ LEE Y VELANDIA CASTRO ABOGADOSADITORESEXPERTOS SAS                                                               </t>
  </si>
  <si>
    <t xml:space="preserve">MONTAÑO SANCHEZ WILLIAM ERNESTO                                                               </t>
  </si>
  <si>
    <t>CAJA COLOMBIANA DE SUBSIDIO FAMILIAR  COLSUBSIDIO</t>
  </si>
  <si>
    <t>VR ORDEN DE OPERACIÓN</t>
  </si>
  <si>
    <t>CONTRIBUCION</t>
  </si>
  <si>
    <t>VALOR_PAGAR</t>
  </si>
  <si>
    <t>MARZO</t>
  </si>
  <si>
    <t>ABRIL</t>
  </si>
  <si>
    <t>may-2020</t>
  </si>
  <si>
    <t xml:space="preserve">XUE COLOMBIA LTDA                                                               </t>
  </si>
  <si>
    <t xml:space="preserve">CUARTO PAGO CONTRATO 001/2019 - DISEÑOS ARQUITECTÓNICOS, INCLUIDO ESTUDIOS Y DISEÑOS TÉCNICOS COMPLEMENTARIOS PARA EL PROYECTO SEDE DEL EDIFICIO BOGOTÁ - CONCEJO DE BOGOTÁ                             </t>
  </si>
  <si>
    <t xml:space="preserve">CUARTO PAGO CONTRATO 002/2019 - INTERVENTORIA A LOS DISEÑOS ARQUITECTÓNICOS, INCLUIDO ESTUDIOS Y DISEÑOS TÉCNICOS COMPLEMENTARIOS PARA EL PROYECTO SEDE DEL EDIFICIO BOGOTÁ - CON                       </t>
  </si>
  <si>
    <t xml:space="preserve">SIERRA GOMEZ RICARDO ALBERTO                                                               </t>
  </si>
  <si>
    <t>MAYO</t>
  </si>
  <si>
    <t xml:space="preserve">PEREZ  BEYANITH CECILIA                                                               </t>
  </si>
  <si>
    <t>JUNIO</t>
  </si>
  <si>
    <t>JULIO</t>
  </si>
  <si>
    <t>INFORME DE PAGOS AGOSTO</t>
  </si>
  <si>
    <t>AGOSTO</t>
  </si>
  <si>
    <t xml:space="preserve">CONSULTORES LEGALES AB SAS                                                               </t>
  </si>
  <si>
    <t>SEPTIEMBRE</t>
  </si>
  <si>
    <t>NOV-20</t>
  </si>
  <si>
    <t xml:space="preserve">DIRECCION DISTRITAL DE TESORERIA                                                               </t>
  </si>
  <si>
    <t>I 16</t>
  </si>
  <si>
    <t>GIRO RENDIMIENTOS</t>
  </si>
  <si>
    <t xml:space="preserve">Giro de Rendimientos a Octubre de 2020. El cheque debe ser consignado en banco de occidente con el recibo 20990012629                                                               </t>
  </si>
  <si>
    <t xml:space="preserve">CONSORCIO CONSULTECNICOS-GUTIERREZ DIAZ                                                               </t>
  </si>
  <si>
    <t xml:space="preserve">REALIZAR LA INTERVENTORIA INTEGRAL PARA EL SEGUIMIENTO TÉCNICO, ADMINISTRATIVO, FINANCIERO, CONTABLE, TRIBUTARIO Y JURÍDICO AL CONTRATO PARA RE                                                         </t>
  </si>
  <si>
    <t>DIC-20</t>
  </si>
  <si>
    <t>I 17</t>
  </si>
  <si>
    <t xml:space="preserve">Giro de Rendimientos de Noviembre de 2020. El cheque debe ser consignado en banco de occidente con el recibo 20990017106                                                               </t>
  </si>
  <si>
    <t xml:space="preserve">C-17-017 COMPENSACION POR TALA DE ARBOLES                                                               </t>
  </si>
  <si>
    <t xml:space="preserve">S-09-915 PERMISO TALA PODA TRANS. REUBIC ARBOLADO URBANO - SEGUIMIENTO                                                               </t>
  </si>
  <si>
    <t>REALIZAR LA INTERVENTORIA INTEGRAL PARA EL SEGUIMIENTO TÉCNICO, ADMINISTRATIVO, FINANCIERO, CONTABLE, TRIBUTARIO Y JURÍDICO AL CONTRATO PARA REALIZAR LA CONSTRUCCIÓN DEL NUEVO EDIFICIO DE COMISIONES Y</t>
  </si>
  <si>
    <t xml:space="preserve">REALIZAR LA INTERVENTORIA INTEGRAL PARA EL SEGUIMIENTO TÉCNICO, ADMINISTRATIVO, FINANCIERO, CONTABLE, TRIBUTARIO Y JURÍDICO AL CONTRATO PA                                                              </t>
  </si>
  <si>
    <t xml:space="preserve">CONSORCIO AIA - ACASSA 2020-1                                                               </t>
  </si>
  <si>
    <t xml:space="preserve">REALIZAR LA CONSTRUCCIÓN DEL NUEVO EDIFICIO DE COMISIONES Y OFICINAS DEL CONCEJO DE BOGOTÁ, BAJO LA MODALIDAD PRECIOS                                                               </t>
  </si>
  <si>
    <t>ENE-21</t>
  </si>
  <si>
    <t>I 22</t>
  </si>
  <si>
    <t xml:space="preserve">Giro de Rendimientos de Diciembre de 2020 El cheque debe ser consignado en el banco de occidente con el recibo 21990004340                                                               </t>
  </si>
  <si>
    <t xml:space="preserve">REALIZAR LA INTERVENTORIA INTEGRAL PARA EL SEGUIMIENTO TÉCNICO ADMINISTRATIVO FINANCIERO CONTABLE TRIBUTARIO Y JURÍDICO AL CONTRATO PARA REALIZAR LA CONSTRUCCIÓN DEL NUEVO EDIFI                       </t>
  </si>
  <si>
    <t xml:space="preserve">REALIZAR LA INTERVENTORIA INTEGRAL PARA EL SEGUIMIENTO TÉCNICO ADMINISTRATIVO FINANCIERO CONTABLE TRIBUTARIO Y JURÍDICO AL CONTRATO PARA REALIZAR LA CONSTR                                             </t>
  </si>
  <si>
    <t xml:space="preserve">REALIZAR LA CONSTRUCCIÓN DEL NUEVO EDIFICIO DE COMISIONES Y OFICINAS DEL CONCEJO DE BOGOTÁ BAJO LA MODALIDAD PRECIOS UNITARIOS FIJOS SIN FORMULA DE REAJUSTE                                            </t>
  </si>
  <si>
    <t>FEB -21</t>
  </si>
  <si>
    <t>I 24</t>
  </si>
  <si>
    <t xml:space="preserve">Giro de Rendimientos de Enero de 2021 El cheque debe ser consignado en el banco de occidente con el recibo 21990008312                                                               </t>
  </si>
  <si>
    <t xml:space="preserve">REALIZAR LA INTERVENTORIA INTEGRAL PARA EL SEGUIMIENTO TÉCNICO ADMINISTRATIVO FINANCIERO CONTABLE TRIBUTARIO Y JURÍDICO AL CONTRATO PARA REALIZAR LA                                                    </t>
  </si>
  <si>
    <t xml:space="preserve">REALIZAR LA CONSTRUCCIÓN DEL NUEVO EDIFICIO DE COMISIONES Y OFICINAS DEL CONCEJO DE BOGOTÁ BAJO LA M                                                               </t>
  </si>
  <si>
    <t xml:space="preserve">P.A.F.C. AGENCIA NACIONAL INMOBILIARIA                                                               </t>
  </si>
  <si>
    <t>ARL</t>
  </si>
  <si>
    <t>MAR-21</t>
  </si>
  <si>
    <t xml:space="preserve">REALIZAR LA INTERVENTORIA INTEGRAL PARA EL SEGUIMIENTO TÉCNICO ADMINISTRATIVO FINANCIERO CONTABLE TRIBUTARIO Y JURÍDICO AL C                                                               </t>
  </si>
  <si>
    <t>I 30</t>
  </si>
  <si>
    <t xml:space="preserve">Giro de Rendimientos de Febrero de 2021 El cheque debe ser consignado en el banco de occidente con el recibo 21990019461                                                               </t>
  </si>
  <si>
    <t xml:space="preserve">REALIZAR LA CONSTRUCCIÓN DEL NUEVO EDIFICIO DE COMISIONES Y OFICINAS DEL CONCEJO DE BOGOTÁ BAJO LA MODALIDAD PRECIOS UNITARIOS FIJOS SI                                                               </t>
  </si>
  <si>
    <t xml:space="preserve">REALIZAR LA INTERVENTORIA INTEGRAL PARA EL SEGUIMIENTO TÉCNICO ADMINISTRATIVO FINANCIERO CONTABLE TRIBUTARIO Y JURÍDICO AL CONTRATO PARC                                                               </t>
  </si>
  <si>
    <t xml:space="preserve">REALIZAR LA INTERVENTORIA INTEGRAL PARA EL SEGUIMIENTO TÉCNICO ADMINISTRATIVO FINANCIERO CONTABLE TRIBUTARIO Y JURÍDICO AL CONTRATO PARA R                                                              </t>
  </si>
  <si>
    <t xml:space="preserve">REALIZAR LA CONSTRUCCIÓN DEL NUEVO EDIFICIO DE COMISIONES Y OFICINAS DEL CONCEJO DE BOGOTÁ BAJO LA MODALIDAD PR                                                               </t>
  </si>
  <si>
    <t xml:space="preserve">REALIZAR LA INTERVENTORIA INTEGRAL PARA EL SEGUIMIENTO TÉCNICO ADMINISTRATIVO FINANCIERO CONTABLE TRIBUTARIO Y JURÍDICO AL CONTRATO PARA REALIZAR LA CONSTRUCCIÓN DEL NUEVO                             </t>
  </si>
  <si>
    <t xml:space="preserve">REALIZAR LA INTERVENTORIA INTEGRAL PARA EL SEGUIMIENTO TÉCNICO ADMINISTRATIVO FINANCIERO CONTABLE TRIBUTARIO Y JURÍDICO AL CONTRATO PARA REALIZAR LA CONSTRUCCIÓN DEL NUEVO EDIFICIO                    </t>
  </si>
  <si>
    <t>I 38</t>
  </si>
  <si>
    <t xml:space="preserve">PAGO ARL RIESGO 5 MAYO DE 2021  JULIAN ALBETO GOMEZ MEJIA                                                               </t>
  </si>
  <si>
    <t xml:space="preserve">GOMEZ MEJIA JULIAN ALBERTO                                                               </t>
  </si>
  <si>
    <t xml:space="preserve">PRESTAR CON PLENA AUTONOMÍA TÉCNICA ADMINISTRATIVA Y FINANCIERA SUS SERVICIOS PROFESIONALES PARA APOYAR LA SUPERVISIÓN TÉCNICA INDEPENDIENTE A LA CONSTRUC                                              </t>
  </si>
  <si>
    <t xml:space="preserve">PRESTAR CON PLENA AUTONOMÍA TÉCNICA ADMINISTRATIVA Y FINANCIERA SUS SERVICIOS PROFESIONALES PARA APOYAR LA SUPERVISIÓN TÉCNICA INDEPENDIENTE A LA CO                                                    </t>
  </si>
  <si>
    <t xml:space="preserve"> REALIZAR LA CONSTRUCCIÓN DEL NUEVO EDIFICIO DE COMISIONES Y OFICINAS DEL CONCEJO DE BOGOTÁ BAJO LA MODALIDAD PRECIOS UNITARIOS FIJOS SIN                                                               </t>
  </si>
  <si>
    <t xml:space="preserve">DIRECCION DISTRITAL DE TESORERIA (DIRECTO)                                                              </t>
  </si>
  <si>
    <t>REALIZAR LA INTERVENTORIA INTEGRAL PARA EL SEGUIMIENTO TÉCNICO ADMINISTRATIVO FINANCIERO CONTABLE TRIBUTARIO Y JURÍDICO AL CONTRATO PARA REALIZAR LA CONSTRUCCIÓN DEL NUEVO EDIFICIO DE COMISIONES Y OFI</t>
  </si>
  <si>
    <t xml:space="preserve">REALIZAR LA INTERVENTORIA INTEGRAL PARA EL SEGUIMIENTO TÉCNICO ADMINISTRATIVO FINANCIERO CONTABLE TRIBUTARIO Y JURÍDICO AL CONTRATO PARA REALIZAR LA C                                                  </t>
  </si>
  <si>
    <t xml:space="preserve">REALIZAR LA INTERVENTORIA INTEGRAL PARA EL SEGUIMIENTO TÉCNICO ADMINISTRATIVO FINANCIERO CONTABLE TRIBUTARIO Y JURÍDICO AL CONTRATO PARA REALIZAR LA CONSTRUCCIÓN                                       </t>
  </si>
  <si>
    <t xml:space="preserve">REALIZAR LA INTERVENTORIA INTEGRAL PARA EL SEGUIMIENTO TÉCNICO ADMINISTRATIVO FINANCIERO CONTABLE TRIBUTARIO Y JURÍDICO AL CONTRATO PARA REALIZAR LA CONSTRUCCIÓN DEL NUEVO EDIFICIO DE COM             </t>
  </si>
  <si>
    <t xml:space="preserve">REALIZAR LA CONSTRUCCIÓN DEL NUEVO EDIFICIO DE COMISIONES Y OFICINAS DEL CONCEJO DE BOGOTÁ BAJO LA MODALIDAD PRECIOS UNITARIOS FIJOS SIN FORMULA DE REAJUSTE  PAGO MENSUA                               </t>
  </si>
  <si>
    <t>I 42</t>
  </si>
  <si>
    <t xml:space="preserve">PAGO ARL RIESGO 5 JUNIO DE 2021  JULIAN ALBERTO GOMEZ MEJIA                                                               </t>
  </si>
  <si>
    <t>CUENTA DESTINO</t>
  </si>
  <si>
    <t>BANCO DESTINO</t>
  </si>
  <si>
    <t>CHEQUE</t>
  </si>
  <si>
    <t>N/A</t>
  </si>
  <si>
    <t>7 - Bancolombia</t>
  </si>
  <si>
    <t>19 - Red Multibanca Colpatria</t>
  </si>
  <si>
    <t>12 - Banco GNB Sudameris</t>
  </si>
  <si>
    <t>1 - Banco de Bogotá</t>
  </si>
  <si>
    <t>PAGO CONTRATO 27003 2021  PRESTAR CON PLENA AUTONOMÍA TÉCNICA ADMINISTRATIVA Y FINANCIERA SUS SERVICIOS PROFESIONALES PARA APOYAR LA SUPERVISIÓN TÉCNICA INDEPENDIENTE A LA CONSTRUCCIÓN DEL NUEVO EDIFI</t>
  </si>
  <si>
    <t>PAGO COMPONENTE FIJO CONTRATO 27001 2020 REALIZAR LA INTERVENTORIA INTEGRAL PARA EL SEGUIMIENTO TÉCNICO ADMINISTRATIVO FINANCIERO CONTABLE TRIBUTARIO Y JURÍDICO AL CONTRATO PARA REALIZAR LA CONSTRUCCI</t>
  </si>
  <si>
    <t>PAGO COMPONENTE VARIABLE CONTRATO 27001 2020 REALIZAR LA INTERVENTORIA INTEGRAL PARA EL SEGUIMIENTO TÉCNICO ADMINISTRATIVO FINANCIERO CONTABLE TRIBUTARIO Y JURÍDICO AL CONTRATO PARA REALIZAR LA CONSTR</t>
  </si>
  <si>
    <t>PAGO CONTRATO 27002 2020  REALIZAR LA CONSTRUCCIÓN DEL NUEVO EDIFICIO DE COMISIONES Y OFICINAS DEL CONCEJO DE BOGOTÁ BAJO LA MODALIDAD PRECIOS UNITARIOS FIJOS SIN FORMULA DE REAJUSTE  PAGO MENSUAL POR</t>
  </si>
  <si>
    <t>I 46</t>
  </si>
  <si>
    <t xml:space="preserve">PAGO ARL RIESGO 5 JULIO DE 2021  JULIAN ALBERTO GOMEZ MEJIA  SEGÚN PLANILLA 7807800916                                                               </t>
  </si>
  <si>
    <t xml:space="preserve">BOGOTA DISTRITO CAPITAL                                                               </t>
  </si>
  <si>
    <t>I 47</t>
  </si>
  <si>
    <t xml:space="preserve">Giro de Rendimientos de julio de 2021 El cheque debe ser consignado en el banco de occidente con el recibo 21990057189                                                               </t>
  </si>
  <si>
    <t xml:space="preserve">PRESTAR CON PLENA AUTONOMÍA TÉCNICA ADMINISTRATIVA Y FINANCIERA SUS SERVICIOS PROFESIONALES PARA APOYAR LA SUPERVISIÓN TÉCNICA INDEPENDIENTE A LA CONSTRUCCIÓN DEL NUEVO EDIFICIO DE COMISIONES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</si>
</sst>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&quot;$&quot;\ #,##0.00"/>
    <numFmt numFmtId="167" formatCode="_-[$$-240A]* #,##0.00_-;\-[$$-240A]* #,##0.00_-;_-[$$-240A]* &quot;-&quot;??_-;_-@_-"/>
    <numFmt numFmtId="168" formatCode="_-[$$-240A]\ * #,##0.00_-;\-[$$-240A]\ * #,##0.00_-;_-[$$-240A]\ * &quot;-&quot;??_-;_-@_-"/>
    <numFmt numFmtId="169" formatCode="_-&quot;$&quot;\ * #,##0.00_-;\-&quot;$&quot;\ * #,##0.00_-;_-&quot;$&quot;\ * &quot;-&quot;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FFFF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1" applyFill="1"/>
    <xf numFmtId="0" fontId="2" fillId="0" borderId="0" xfId="1" applyFont="1" applyFill="1"/>
    <xf numFmtId="0" fontId="3" fillId="2" borderId="2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17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17" fontId="0" fillId="0" borderId="2" xfId="0" applyNumberForma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167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167" fontId="1" fillId="0" borderId="0" xfId="1" applyNumberFormat="1" applyFill="1"/>
    <xf numFmtId="49" fontId="0" fillId="0" borderId="2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6" fillId="0" borderId="0" xfId="0" applyFont="1"/>
    <xf numFmtId="4" fontId="6" fillId="0" borderId="0" xfId="0" applyNumberFormat="1" applyFont="1"/>
    <xf numFmtId="0" fontId="6" fillId="4" borderId="0" xfId="0" applyFont="1" applyFill="1"/>
    <xf numFmtId="0" fontId="0" fillId="5" borderId="0" xfId="0" applyFill="1"/>
    <xf numFmtId="4" fontId="0" fillId="5" borderId="0" xfId="0" applyNumberFormat="1" applyFill="1"/>
    <xf numFmtId="43" fontId="0" fillId="0" borderId="0" xfId="3" applyFont="1"/>
    <xf numFmtId="14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2" xfId="4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1" applyNumberFormat="1" applyFont="1" applyFill="1" applyBorder="1"/>
    <xf numFmtId="17" fontId="0" fillId="0" borderId="2" xfId="0" applyNumberFormat="1" applyFill="1" applyBorder="1" applyAlignment="1">
      <alignment horizontal="justify" vertical="center" wrapText="1"/>
    </xf>
    <xf numFmtId="0" fontId="4" fillId="0" borderId="2" xfId="0" applyFont="1" applyFill="1" applyBorder="1" applyAlignment="1" applyProtection="1">
      <alignment horizontal="justify" vertical="center" wrapText="1"/>
      <protection locked="0"/>
    </xf>
    <xf numFmtId="168" fontId="4" fillId="0" borderId="2" xfId="4" applyNumberFormat="1" applyFont="1" applyBorder="1" applyAlignment="1" applyProtection="1">
      <alignment horizontal="center" vertical="center" wrapText="1"/>
      <protection locked="0"/>
    </xf>
    <xf numFmtId="168" fontId="0" fillId="0" borderId="0" xfId="0" applyNumberFormat="1"/>
    <xf numFmtId="0" fontId="0" fillId="0" borderId="0" xfId="0" applyFill="1" applyBorder="1"/>
    <xf numFmtId="4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0" fillId="0" borderId="0" xfId="3" applyFont="1" applyFill="1" applyBorder="1"/>
    <xf numFmtId="168" fontId="4" fillId="0" borderId="0" xfId="4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 applyFill="1" applyBorder="1" applyAlignment="1">
      <alignment horizontal="center"/>
    </xf>
    <xf numFmtId="44" fontId="0" fillId="0" borderId="0" xfId="0" applyNumberFormat="1" applyFill="1" applyBorder="1"/>
    <xf numFmtId="168" fontId="0" fillId="0" borderId="0" xfId="0" applyNumberFormat="1" applyFill="1" applyBorder="1"/>
    <xf numFmtId="0" fontId="6" fillId="0" borderId="0" xfId="0" applyFont="1" applyFill="1" applyBorder="1"/>
    <xf numFmtId="169" fontId="6" fillId="0" borderId="0" xfId="0" applyNumberFormat="1" applyFont="1" applyFill="1" applyBorder="1"/>
    <xf numFmtId="169" fontId="0" fillId="0" borderId="0" xfId="5" applyNumberFormat="1" applyFont="1" applyFill="1" applyBorder="1"/>
    <xf numFmtId="0" fontId="0" fillId="0" borderId="0" xfId="0" applyFill="1" applyBorder="1" applyAlignment="1">
      <alignment horizontal="center"/>
    </xf>
    <xf numFmtId="169" fontId="6" fillId="0" borderId="0" xfId="5" applyNumberFormat="1" applyFont="1" applyFill="1" applyBorder="1"/>
    <xf numFmtId="43" fontId="3" fillId="2" borderId="3" xfId="3" applyFont="1" applyFill="1" applyBorder="1" applyAlignment="1">
      <alignment horizontal="center" vertical="center" wrapText="1"/>
    </xf>
    <xf numFmtId="43" fontId="5" fillId="3" borderId="4" xfId="0" applyNumberFormat="1" applyFont="1" applyFill="1" applyBorder="1" applyAlignment="1" applyProtection="1">
      <alignment wrapText="1"/>
      <protection locked="0"/>
    </xf>
    <xf numFmtId="17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justify" vertical="center" wrapText="1"/>
      <protection locked="0"/>
    </xf>
    <xf numFmtId="168" fontId="1" fillId="0" borderId="0" xfId="1" applyNumberFormat="1" applyFill="1"/>
    <xf numFmtId="0" fontId="2" fillId="0" borderId="1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</cellXfs>
  <cellStyles count="6">
    <cellStyle name="Millares" xfId="3" builtinId="3"/>
    <cellStyle name="Millares 2" xfId="2" xr:uid="{00000000-0005-0000-0000-000001000000}"/>
    <cellStyle name="Moneda" xfId="4" builtinId="4"/>
    <cellStyle name="Moneda [0]" xfId="5" builtinId="7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1E99B-E23F-440A-BF2C-8530DBEE6513}">
  <dimension ref="A2:U31"/>
  <sheetViews>
    <sheetView showGridLines="0" zoomScale="85" zoomScaleNormal="85" workbookViewId="0">
      <selection activeCell="C8" sqref="C8"/>
    </sheetView>
  </sheetViews>
  <sheetFormatPr baseColWidth="10" defaultRowHeight="15" x14ac:dyDescent="0.25"/>
  <cols>
    <col min="2" max="4" width="18.5703125" customWidth="1"/>
    <col min="5" max="5" width="15.42578125" customWidth="1"/>
    <col min="6" max="6" width="21.5703125" customWidth="1"/>
    <col min="7" max="7" width="26.85546875" customWidth="1"/>
    <col min="8" max="8" width="19.28515625" customWidth="1"/>
    <col min="9" max="9" width="31.85546875" customWidth="1"/>
    <col min="10" max="10" width="16" customWidth="1"/>
    <col min="11" max="11" width="17.28515625" customWidth="1"/>
    <col min="12" max="12" width="44.42578125" customWidth="1"/>
    <col min="13" max="13" width="29.5703125" bestFit="1" customWidth="1"/>
    <col min="14" max="14" width="17.28515625" customWidth="1"/>
    <col min="15" max="16" width="18.7109375" customWidth="1"/>
    <col min="17" max="17" width="22.140625" customWidth="1"/>
    <col min="18" max="18" width="30.5703125" customWidth="1"/>
    <col min="19" max="20" width="19.85546875" customWidth="1"/>
    <col min="21" max="21" width="19.42578125" bestFit="1" customWidth="1"/>
  </cols>
  <sheetData>
    <row r="2" spans="1:21" x14ac:dyDescent="0.25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5" spans="1:21" ht="30" x14ac:dyDescent="0.25">
      <c r="A5" s="46" t="s">
        <v>0</v>
      </c>
      <c r="B5" s="46" t="s">
        <v>1</v>
      </c>
      <c r="C5" s="46" t="s">
        <v>131</v>
      </c>
      <c r="D5" s="46" t="s">
        <v>132</v>
      </c>
      <c r="E5" s="46" t="s">
        <v>2</v>
      </c>
      <c r="F5" s="46" t="s">
        <v>3</v>
      </c>
      <c r="G5" s="46" t="s">
        <v>4</v>
      </c>
      <c r="H5" s="46" t="s">
        <v>3</v>
      </c>
      <c r="I5" s="46" t="s">
        <v>5</v>
      </c>
      <c r="J5" s="46" t="s">
        <v>6</v>
      </c>
      <c r="K5" s="46" t="s">
        <v>7</v>
      </c>
      <c r="L5" s="46" t="s">
        <v>8</v>
      </c>
      <c r="M5" s="46" t="s">
        <v>60</v>
      </c>
      <c r="N5" s="46" t="s">
        <v>10</v>
      </c>
      <c r="O5" s="46" t="s">
        <v>11</v>
      </c>
      <c r="P5" s="46" t="s">
        <v>12</v>
      </c>
      <c r="Q5" s="46" t="s">
        <v>13</v>
      </c>
      <c r="R5" s="46" t="s">
        <v>61</v>
      </c>
      <c r="S5" s="46" t="s">
        <v>15</v>
      </c>
      <c r="T5" s="46" t="s">
        <v>16</v>
      </c>
      <c r="U5" s="46" t="s">
        <v>62</v>
      </c>
    </row>
    <row r="6" spans="1:21" ht="67.5" customHeight="1" x14ac:dyDescent="0.25">
      <c r="A6" s="22">
        <v>44410</v>
      </c>
      <c r="B6" s="23">
        <v>127015690</v>
      </c>
      <c r="C6" s="23">
        <v>30067937275</v>
      </c>
      <c r="D6" s="23" t="s">
        <v>135</v>
      </c>
      <c r="E6" s="48">
        <v>44378</v>
      </c>
      <c r="F6" s="49">
        <v>79272193</v>
      </c>
      <c r="G6" s="50" t="s">
        <v>119</v>
      </c>
      <c r="H6" s="50">
        <v>79272193</v>
      </c>
      <c r="I6" s="50" t="s">
        <v>119</v>
      </c>
      <c r="J6" s="50">
        <v>213</v>
      </c>
      <c r="K6" s="51" t="s">
        <v>18</v>
      </c>
      <c r="L6" s="52" t="s">
        <v>148</v>
      </c>
      <c r="M6" s="31">
        <v>6200000</v>
      </c>
      <c r="N6" s="31">
        <v>105791</v>
      </c>
      <c r="O6" s="31"/>
      <c r="P6" s="31">
        <v>59892</v>
      </c>
      <c r="Q6" s="31"/>
      <c r="R6" s="31"/>
      <c r="S6" s="31"/>
      <c r="T6" s="31"/>
      <c r="U6" s="31">
        <v>6034317</v>
      </c>
    </row>
    <row r="7" spans="1:21" ht="67.5" customHeight="1" x14ac:dyDescent="0.25">
      <c r="A7" s="22">
        <v>44435</v>
      </c>
      <c r="B7" s="23">
        <v>127015690</v>
      </c>
      <c r="C7" s="23">
        <v>30067937275</v>
      </c>
      <c r="D7" s="23" t="s">
        <v>135</v>
      </c>
      <c r="E7" s="48">
        <v>44409</v>
      </c>
      <c r="F7" s="49">
        <v>79272193</v>
      </c>
      <c r="G7" s="50" t="s">
        <v>119</v>
      </c>
      <c r="H7" s="50">
        <v>79272193</v>
      </c>
      <c r="I7" s="50" t="s">
        <v>119</v>
      </c>
      <c r="J7" s="50">
        <v>229</v>
      </c>
      <c r="K7" s="51" t="s">
        <v>18</v>
      </c>
      <c r="L7" s="52" t="s">
        <v>139</v>
      </c>
      <c r="M7" s="31">
        <v>6200000</v>
      </c>
      <c r="N7" s="31">
        <v>105791</v>
      </c>
      <c r="O7" s="31"/>
      <c r="P7" s="31">
        <v>59892</v>
      </c>
      <c r="Q7" s="31"/>
      <c r="R7" s="31"/>
      <c r="S7" s="31"/>
      <c r="T7" s="31"/>
      <c r="U7" s="31">
        <v>6034317</v>
      </c>
    </row>
    <row r="8" spans="1:21" ht="67.5" customHeight="1" x14ac:dyDescent="0.25">
      <c r="A8" s="22">
        <v>44434</v>
      </c>
      <c r="B8" s="23">
        <v>127015690</v>
      </c>
      <c r="C8" s="23">
        <v>90840036690</v>
      </c>
      <c r="D8" s="23" t="s">
        <v>137</v>
      </c>
      <c r="E8" s="48">
        <v>44409</v>
      </c>
      <c r="F8" s="49">
        <v>901321300</v>
      </c>
      <c r="G8" s="50" t="s">
        <v>83</v>
      </c>
      <c r="H8" s="50">
        <v>901321300</v>
      </c>
      <c r="I8" s="50" t="s">
        <v>83</v>
      </c>
      <c r="J8" s="50">
        <v>225</v>
      </c>
      <c r="K8" s="51" t="s">
        <v>18</v>
      </c>
      <c r="L8" s="52" t="s">
        <v>140</v>
      </c>
      <c r="M8" s="31">
        <v>28668881.699999999</v>
      </c>
      <c r="N8" s="31">
        <v>1445490</v>
      </c>
      <c r="O8" s="31">
        <v>686608</v>
      </c>
      <c r="P8" s="31">
        <v>166231</v>
      </c>
      <c r="Q8" s="31">
        <v>120457</v>
      </c>
      <c r="R8" s="31"/>
      <c r="S8" s="31"/>
      <c r="T8" s="31"/>
      <c r="U8" s="31">
        <v>26250095.699999999</v>
      </c>
    </row>
    <row r="9" spans="1:21" ht="67.5" customHeight="1" x14ac:dyDescent="0.25">
      <c r="A9" s="22">
        <v>44434</v>
      </c>
      <c r="B9" s="23">
        <v>127015690</v>
      </c>
      <c r="C9" s="23">
        <v>90840036690</v>
      </c>
      <c r="D9" s="23" t="s">
        <v>137</v>
      </c>
      <c r="E9" s="48">
        <v>44409</v>
      </c>
      <c r="F9" s="49">
        <v>901321300</v>
      </c>
      <c r="G9" s="50" t="s">
        <v>83</v>
      </c>
      <c r="H9" s="50">
        <v>901321300</v>
      </c>
      <c r="I9" s="50" t="s">
        <v>83</v>
      </c>
      <c r="J9" s="50">
        <v>225</v>
      </c>
      <c r="K9" s="51" t="s">
        <v>18</v>
      </c>
      <c r="L9" s="52" t="s">
        <v>141</v>
      </c>
      <c r="M9" s="31">
        <v>38685788.960000001</v>
      </c>
      <c r="N9" s="31">
        <v>1950544</v>
      </c>
      <c r="O9" s="31">
        <v>926508</v>
      </c>
      <c r="P9" s="31">
        <v>224313</v>
      </c>
      <c r="Q9" s="31">
        <v>162545</v>
      </c>
      <c r="R9" s="31"/>
      <c r="S9" s="31"/>
      <c r="T9" s="31"/>
      <c r="U9" s="31">
        <v>35421878.960000001</v>
      </c>
    </row>
    <row r="10" spans="1:21" ht="67.5" customHeight="1" x14ac:dyDescent="0.25">
      <c r="A10" s="22">
        <v>44435</v>
      </c>
      <c r="B10" s="23">
        <v>127015690</v>
      </c>
      <c r="C10" s="23">
        <v>433389830</v>
      </c>
      <c r="D10" s="23" t="s">
        <v>138</v>
      </c>
      <c r="E10" s="48">
        <v>44409</v>
      </c>
      <c r="F10" s="49">
        <v>901397336</v>
      </c>
      <c r="G10" s="50" t="s">
        <v>92</v>
      </c>
      <c r="H10" s="50">
        <v>901397336</v>
      </c>
      <c r="I10" s="50" t="s">
        <v>92</v>
      </c>
      <c r="J10" s="50">
        <v>224</v>
      </c>
      <c r="K10" s="51" t="s">
        <v>18</v>
      </c>
      <c r="L10" s="52" t="s">
        <v>142</v>
      </c>
      <c r="M10" s="31">
        <v>973796776.34000003</v>
      </c>
      <c r="N10" s="31">
        <v>19330192.02</v>
      </c>
      <c r="O10" s="31">
        <v>1093076.33</v>
      </c>
      <c r="P10" s="31">
        <v>6668916.25</v>
      </c>
      <c r="Q10" s="31">
        <v>19330192</v>
      </c>
      <c r="R10" s="31">
        <v>48325480</v>
      </c>
      <c r="S10" s="31"/>
      <c r="T10" s="31"/>
      <c r="U10" s="31">
        <v>879048919.74000001</v>
      </c>
    </row>
    <row r="11" spans="1:21" ht="67.5" customHeight="1" x14ac:dyDescent="0.25">
      <c r="A11" s="22">
        <v>44431</v>
      </c>
      <c r="B11" s="23">
        <v>127015690</v>
      </c>
      <c r="C11" s="23">
        <v>122018284</v>
      </c>
      <c r="D11" s="23" t="s">
        <v>136</v>
      </c>
      <c r="E11" s="48">
        <v>44409</v>
      </c>
      <c r="F11" s="49">
        <v>99997253238</v>
      </c>
      <c r="G11" s="50" t="s">
        <v>105</v>
      </c>
      <c r="H11" s="50">
        <v>99997253238</v>
      </c>
      <c r="I11" s="50" t="s">
        <v>105</v>
      </c>
      <c r="J11" s="50" t="s">
        <v>143</v>
      </c>
      <c r="K11" s="51" t="s">
        <v>106</v>
      </c>
      <c r="L11" s="52" t="s">
        <v>144</v>
      </c>
      <c r="M11" s="31">
        <v>172700</v>
      </c>
      <c r="N11" s="31"/>
      <c r="O11" s="31"/>
      <c r="P11" s="31"/>
      <c r="Q11" s="31"/>
      <c r="R11" s="31"/>
      <c r="S11" s="31"/>
      <c r="T11" s="31"/>
      <c r="U11" s="31">
        <v>172700</v>
      </c>
    </row>
    <row r="12" spans="1:21" ht="67.5" customHeight="1" x14ac:dyDescent="0.25">
      <c r="A12" s="22">
        <v>44438</v>
      </c>
      <c r="B12" s="23">
        <v>127015690</v>
      </c>
      <c r="C12" s="23" t="s">
        <v>133</v>
      </c>
      <c r="D12" s="23" t="s">
        <v>134</v>
      </c>
      <c r="E12" s="48">
        <v>44409</v>
      </c>
      <c r="F12" s="49">
        <v>899999061</v>
      </c>
      <c r="G12" s="50" t="s">
        <v>145</v>
      </c>
      <c r="H12" s="50">
        <v>899999061</v>
      </c>
      <c r="I12" s="50" t="s">
        <v>145</v>
      </c>
      <c r="J12" s="50" t="s">
        <v>146</v>
      </c>
      <c r="K12" s="51" t="s">
        <v>18</v>
      </c>
      <c r="L12" s="52" t="s">
        <v>147</v>
      </c>
      <c r="M12" s="31">
        <v>20127160</v>
      </c>
      <c r="N12" s="31"/>
      <c r="O12" s="31"/>
      <c r="P12" s="31"/>
      <c r="Q12" s="31"/>
      <c r="R12" s="31"/>
      <c r="S12" s="31"/>
      <c r="T12" s="31"/>
      <c r="U12" s="31">
        <v>20127160</v>
      </c>
    </row>
    <row r="13" spans="1:21" x14ac:dyDescent="0.25">
      <c r="A13" s="56" t="s">
        <v>20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47">
        <f t="shared" ref="M13:U13" si="0">SUM(M6:M12)</f>
        <v>1073851307</v>
      </c>
      <c r="N13" s="47">
        <f t="shared" si="0"/>
        <v>22937808.02</v>
      </c>
      <c r="O13" s="47">
        <f t="shared" si="0"/>
        <v>2706192.33</v>
      </c>
      <c r="P13" s="47">
        <f t="shared" si="0"/>
        <v>7179244.25</v>
      </c>
      <c r="Q13" s="47">
        <f t="shared" si="0"/>
        <v>19613194</v>
      </c>
      <c r="R13" s="47">
        <f t="shared" si="0"/>
        <v>48325480</v>
      </c>
      <c r="S13" s="47">
        <f t="shared" si="0"/>
        <v>0</v>
      </c>
      <c r="T13" s="47">
        <f t="shared" si="0"/>
        <v>0</v>
      </c>
      <c r="U13" s="47">
        <f t="shared" si="0"/>
        <v>973089388.39999998</v>
      </c>
    </row>
    <row r="14" spans="1:21" x14ac:dyDescent="0.25">
      <c r="M14" s="33"/>
      <c r="N14" s="33"/>
      <c r="O14" s="33"/>
      <c r="P14" s="33"/>
      <c r="Q14" s="33"/>
    </row>
    <row r="15" spans="1:21" x14ac:dyDescent="0.25">
      <c r="M15" s="33"/>
      <c r="N15" s="34"/>
      <c r="O15" s="35"/>
      <c r="P15" s="35"/>
      <c r="Q15" s="33"/>
      <c r="U15" s="37"/>
    </row>
    <row r="16" spans="1:21" x14ac:dyDescent="0.25">
      <c r="M16" s="36"/>
      <c r="N16" s="37"/>
      <c r="O16" s="38"/>
      <c r="P16" s="34"/>
      <c r="Q16" s="33"/>
      <c r="U16" s="32"/>
    </row>
    <row r="17" spans="13:21" x14ac:dyDescent="0.25">
      <c r="M17" s="33"/>
      <c r="N17" s="33"/>
      <c r="O17" s="33"/>
      <c r="P17" s="33"/>
      <c r="Q17" s="33"/>
    </row>
    <row r="18" spans="13:21" x14ac:dyDescent="0.25">
      <c r="M18" s="33"/>
      <c r="N18" s="33"/>
      <c r="O18" s="39"/>
      <c r="P18" s="33"/>
      <c r="Q18" s="33"/>
    </row>
    <row r="19" spans="13:21" x14ac:dyDescent="0.25">
      <c r="M19" s="33"/>
      <c r="N19" s="33"/>
      <c r="O19" s="40"/>
      <c r="P19" s="33"/>
      <c r="Q19" s="33"/>
      <c r="U19" s="21"/>
    </row>
    <row r="20" spans="13:21" x14ac:dyDescent="0.25">
      <c r="M20" s="33"/>
      <c r="N20" s="41"/>
      <c r="O20" s="42"/>
      <c r="P20" s="33"/>
      <c r="Q20" s="33"/>
    </row>
    <row r="21" spans="13:21" x14ac:dyDescent="0.25">
      <c r="M21" s="33"/>
      <c r="N21" s="33"/>
      <c r="O21" s="33"/>
      <c r="P21" s="33"/>
      <c r="Q21" s="33"/>
    </row>
    <row r="22" spans="13:21" x14ac:dyDescent="0.25">
      <c r="M22" s="33"/>
      <c r="N22" s="33"/>
      <c r="O22" s="39"/>
      <c r="P22" s="33"/>
      <c r="Q22" s="33"/>
    </row>
    <row r="23" spans="13:21" x14ac:dyDescent="0.25">
      <c r="M23" s="33"/>
      <c r="N23" s="33"/>
      <c r="O23" s="40"/>
      <c r="P23" s="33"/>
      <c r="Q23" s="33"/>
    </row>
    <row r="24" spans="13:21" x14ac:dyDescent="0.25">
      <c r="M24" s="33"/>
      <c r="N24" s="41"/>
      <c r="O24" s="42"/>
      <c r="P24" s="33"/>
      <c r="Q24" s="33"/>
    </row>
    <row r="25" spans="13:21" x14ac:dyDescent="0.25">
      <c r="M25" s="33"/>
      <c r="N25" s="33"/>
      <c r="O25" s="33"/>
      <c r="P25" s="33"/>
      <c r="Q25" s="33"/>
    </row>
    <row r="26" spans="13:21" x14ac:dyDescent="0.25">
      <c r="M26" s="33"/>
      <c r="N26" s="33"/>
      <c r="O26" s="43"/>
      <c r="P26" s="44"/>
      <c r="Q26" s="33"/>
    </row>
    <row r="27" spans="13:21" x14ac:dyDescent="0.25">
      <c r="M27" s="33"/>
      <c r="N27" s="33"/>
      <c r="O27" s="43"/>
      <c r="P27" s="44"/>
      <c r="Q27" s="33"/>
    </row>
    <row r="28" spans="13:21" x14ac:dyDescent="0.25">
      <c r="M28" s="33"/>
      <c r="N28" s="33"/>
      <c r="O28" s="45"/>
      <c r="P28" s="33"/>
      <c r="Q28" s="33"/>
    </row>
    <row r="29" spans="13:21" x14ac:dyDescent="0.25">
      <c r="M29" s="33"/>
      <c r="N29" s="33"/>
      <c r="O29" s="33"/>
      <c r="P29" s="33"/>
      <c r="Q29" s="33"/>
    </row>
    <row r="30" spans="13:21" x14ac:dyDescent="0.25">
      <c r="M30" s="33"/>
      <c r="N30" s="33"/>
      <c r="O30" s="33"/>
      <c r="P30" s="33"/>
      <c r="Q30" s="33"/>
    </row>
    <row r="31" spans="13:21" x14ac:dyDescent="0.25">
      <c r="M31" s="33"/>
      <c r="N31" s="33"/>
      <c r="O31" s="33"/>
      <c r="P31" s="33"/>
      <c r="Q31" s="33"/>
    </row>
  </sheetData>
  <autoFilter ref="A5:U13" xr:uid="{00000000-0009-0000-0000-000013000000}"/>
  <mergeCells count="2">
    <mergeCell ref="A2:U3"/>
    <mergeCell ref="A13:L13"/>
  </mergeCells>
  <pageMargins left="0.7" right="0.7" top="0.75" bottom="0.75" header="0.3" footer="0.3"/>
  <pageSetup orientation="portrait" r:id="rId1"/>
  <ignoredErrors>
    <ignoredError sqref="M13:U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3:U71"/>
  <sheetViews>
    <sheetView showGridLines="0" tabSelected="1" zoomScale="90" zoomScaleNormal="90" workbookViewId="0">
      <pane ySplit="5" topLeftCell="A6" activePane="bottomLeft" state="frozen"/>
      <selection activeCell="K7" sqref="K7"/>
      <selection pane="bottomLeft" activeCell="J9" sqref="J9"/>
    </sheetView>
  </sheetViews>
  <sheetFormatPr baseColWidth="10" defaultRowHeight="12.75" x14ac:dyDescent="0.2"/>
  <cols>
    <col min="1" max="1" width="11.7109375" style="1" customWidth="1"/>
    <col min="2" max="2" width="13.85546875" style="1" customWidth="1"/>
    <col min="3" max="3" width="16.140625" style="1" bestFit="1" customWidth="1"/>
    <col min="4" max="4" width="13.85546875" style="1" customWidth="1"/>
    <col min="5" max="5" width="12.28515625" style="1" customWidth="1"/>
    <col min="6" max="6" width="15.5703125" style="1" customWidth="1"/>
    <col min="7" max="7" width="18.85546875" style="1" customWidth="1"/>
    <col min="8" max="8" width="21.140625" style="1" customWidth="1"/>
    <col min="9" max="9" width="18.85546875" style="1" customWidth="1"/>
    <col min="10" max="11" width="11.42578125" style="1" customWidth="1"/>
    <col min="12" max="12" width="34.85546875" style="1" customWidth="1"/>
    <col min="13" max="13" width="20.7109375" style="1" bestFit="1" customWidth="1"/>
    <col min="14" max="14" width="16.28515625" style="1" customWidth="1"/>
    <col min="15" max="16" width="15.7109375" style="1" bestFit="1" customWidth="1"/>
    <col min="17" max="17" width="16.28515625" style="1" bestFit="1" customWidth="1"/>
    <col min="18" max="18" width="19.140625" style="1" bestFit="1" customWidth="1"/>
    <col min="19" max="19" width="15.7109375" style="1" bestFit="1" customWidth="1"/>
    <col min="20" max="20" width="17.28515625" style="1" bestFit="1" customWidth="1"/>
    <col min="21" max="21" width="18.85546875" style="1" bestFit="1" customWidth="1"/>
    <col min="22" max="257" width="11.42578125" style="1"/>
    <col min="258" max="258" width="20.85546875" style="1" customWidth="1"/>
    <col min="259" max="259" width="26.5703125" style="1" customWidth="1"/>
    <col min="260" max="261" width="0" style="1" hidden="1" customWidth="1"/>
    <col min="262" max="262" width="37.5703125" style="1" customWidth="1"/>
    <col min="263" max="263" width="14.42578125" style="1" bestFit="1" customWidth="1"/>
    <col min="264" max="267" width="11.42578125" style="1"/>
    <col min="268" max="269" width="0" style="1" hidden="1" customWidth="1"/>
    <col min="270" max="270" width="16.140625" style="1" customWidth="1"/>
    <col min="271" max="273" width="0" style="1" hidden="1" customWidth="1"/>
    <col min="274" max="274" width="11.42578125" style="1"/>
    <col min="275" max="276" width="0" style="1" hidden="1" customWidth="1"/>
    <col min="277" max="513" width="11.42578125" style="1"/>
    <col min="514" max="514" width="20.85546875" style="1" customWidth="1"/>
    <col min="515" max="515" width="26.5703125" style="1" customWidth="1"/>
    <col min="516" max="517" width="0" style="1" hidden="1" customWidth="1"/>
    <col min="518" max="518" width="37.5703125" style="1" customWidth="1"/>
    <col min="519" max="519" width="14.42578125" style="1" bestFit="1" customWidth="1"/>
    <col min="520" max="523" width="11.42578125" style="1"/>
    <col min="524" max="525" width="0" style="1" hidden="1" customWidth="1"/>
    <col min="526" max="526" width="16.140625" style="1" customWidth="1"/>
    <col min="527" max="529" width="0" style="1" hidden="1" customWidth="1"/>
    <col min="530" max="530" width="11.42578125" style="1"/>
    <col min="531" max="532" width="0" style="1" hidden="1" customWidth="1"/>
    <col min="533" max="769" width="11.42578125" style="1"/>
    <col min="770" max="770" width="20.85546875" style="1" customWidth="1"/>
    <col min="771" max="771" width="26.5703125" style="1" customWidth="1"/>
    <col min="772" max="773" width="0" style="1" hidden="1" customWidth="1"/>
    <col min="774" max="774" width="37.5703125" style="1" customWidth="1"/>
    <col min="775" max="775" width="14.42578125" style="1" bestFit="1" customWidth="1"/>
    <col min="776" max="779" width="11.42578125" style="1"/>
    <col min="780" max="781" width="0" style="1" hidden="1" customWidth="1"/>
    <col min="782" max="782" width="16.140625" style="1" customWidth="1"/>
    <col min="783" max="785" width="0" style="1" hidden="1" customWidth="1"/>
    <col min="786" max="786" width="11.42578125" style="1"/>
    <col min="787" max="788" width="0" style="1" hidden="1" customWidth="1"/>
    <col min="789" max="1025" width="11.42578125" style="1"/>
    <col min="1026" max="1026" width="20.85546875" style="1" customWidth="1"/>
    <col min="1027" max="1027" width="26.5703125" style="1" customWidth="1"/>
    <col min="1028" max="1029" width="0" style="1" hidden="1" customWidth="1"/>
    <col min="1030" max="1030" width="37.5703125" style="1" customWidth="1"/>
    <col min="1031" max="1031" width="14.42578125" style="1" bestFit="1" customWidth="1"/>
    <col min="1032" max="1035" width="11.42578125" style="1"/>
    <col min="1036" max="1037" width="0" style="1" hidden="1" customWidth="1"/>
    <col min="1038" max="1038" width="16.140625" style="1" customWidth="1"/>
    <col min="1039" max="1041" width="0" style="1" hidden="1" customWidth="1"/>
    <col min="1042" max="1042" width="11.42578125" style="1"/>
    <col min="1043" max="1044" width="0" style="1" hidden="1" customWidth="1"/>
    <col min="1045" max="1281" width="11.42578125" style="1"/>
    <col min="1282" max="1282" width="20.85546875" style="1" customWidth="1"/>
    <col min="1283" max="1283" width="26.5703125" style="1" customWidth="1"/>
    <col min="1284" max="1285" width="0" style="1" hidden="1" customWidth="1"/>
    <col min="1286" max="1286" width="37.5703125" style="1" customWidth="1"/>
    <col min="1287" max="1287" width="14.42578125" style="1" bestFit="1" customWidth="1"/>
    <col min="1288" max="1291" width="11.42578125" style="1"/>
    <col min="1292" max="1293" width="0" style="1" hidden="1" customWidth="1"/>
    <col min="1294" max="1294" width="16.140625" style="1" customWidth="1"/>
    <col min="1295" max="1297" width="0" style="1" hidden="1" customWidth="1"/>
    <col min="1298" max="1298" width="11.42578125" style="1"/>
    <col min="1299" max="1300" width="0" style="1" hidden="1" customWidth="1"/>
    <col min="1301" max="1537" width="11.42578125" style="1"/>
    <col min="1538" max="1538" width="20.85546875" style="1" customWidth="1"/>
    <col min="1539" max="1539" width="26.5703125" style="1" customWidth="1"/>
    <col min="1540" max="1541" width="0" style="1" hidden="1" customWidth="1"/>
    <col min="1542" max="1542" width="37.5703125" style="1" customWidth="1"/>
    <col min="1543" max="1543" width="14.42578125" style="1" bestFit="1" customWidth="1"/>
    <col min="1544" max="1547" width="11.42578125" style="1"/>
    <col min="1548" max="1549" width="0" style="1" hidden="1" customWidth="1"/>
    <col min="1550" max="1550" width="16.140625" style="1" customWidth="1"/>
    <col min="1551" max="1553" width="0" style="1" hidden="1" customWidth="1"/>
    <col min="1554" max="1554" width="11.42578125" style="1"/>
    <col min="1555" max="1556" width="0" style="1" hidden="1" customWidth="1"/>
    <col min="1557" max="1793" width="11.42578125" style="1"/>
    <col min="1794" max="1794" width="20.85546875" style="1" customWidth="1"/>
    <col min="1795" max="1795" width="26.5703125" style="1" customWidth="1"/>
    <col min="1796" max="1797" width="0" style="1" hidden="1" customWidth="1"/>
    <col min="1798" max="1798" width="37.5703125" style="1" customWidth="1"/>
    <col min="1799" max="1799" width="14.42578125" style="1" bestFit="1" customWidth="1"/>
    <col min="1800" max="1803" width="11.42578125" style="1"/>
    <col min="1804" max="1805" width="0" style="1" hidden="1" customWidth="1"/>
    <col min="1806" max="1806" width="16.140625" style="1" customWidth="1"/>
    <col min="1807" max="1809" width="0" style="1" hidden="1" customWidth="1"/>
    <col min="1810" max="1810" width="11.42578125" style="1"/>
    <col min="1811" max="1812" width="0" style="1" hidden="1" customWidth="1"/>
    <col min="1813" max="2049" width="11.42578125" style="1"/>
    <col min="2050" max="2050" width="20.85546875" style="1" customWidth="1"/>
    <col min="2051" max="2051" width="26.5703125" style="1" customWidth="1"/>
    <col min="2052" max="2053" width="0" style="1" hidden="1" customWidth="1"/>
    <col min="2054" max="2054" width="37.5703125" style="1" customWidth="1"/>
    <col min="2055" max="2055" width="14.42578125" style="1" bestFit="1" customWidth="1"/>
    <col min="2056" max="2059" width="11.42578125" style="1"/>
    <col min="2060" max="2061" width="0" style="1" hidden="1" customWidth="1"/>
    <col min="2062" max="2062" width="16.140625" style="1" customWidth="1"/>
    <col min="2063" max="2065" width="0" style="1" hidden="1" customWidth="1"/>
    <col min="2066" max="2066" width="11.42578125" style="1"/>
    <col min="2067" max="2068" width="0" style="1" hidden="1" customWidth="1"/>
    <col min="2069" max="2305" width="11.42578125" style="1"/>
    <col min="2306" max="2306" width="20.85546875" style="1" customWidth="1"/>
    <col min="2307" max="2307" width="26.5703125" style="1" customWidth="1"/>
    <col min="2308" max="2309" width="0" style="1" hidden="1" customWidth="1"/>
    <col min="2310" max="2310" width="37.5703125" style="1" customWidth="1"/>
    <col min="2311" max="2311" width="14.42578125" style="1" bestFit="1" customWidth="1"/>
    <col min="2312" max="2315" width="11.42578125" style="1"/>
    <col min="2316" max="2317" width="0" style="1" hidden="1" customWidth="1"/>
    <col min="2318" max="2318" width="16.140625" style="1" customWidth="1"/>
    <col min="2319" max="2321" width="0" style="1" hidden="1" customWidth="1"/>
    <col min="2322" max="2322" width="11.42578125" style="1"/>
    <col min="2323" max="2324" width="0" style="1" hidden="1" customWidth="1"/>
    <col min="2325" max="2561" width="11.42578125" style="1"/>
    <col min="2562" max="2562" width="20.85546875" style="1" customWidth="1"/>
    <col min="2563" max="2563" width="26.5703125" style="1" customWidth="1"/>
    <col min="2564" max="2565" width="0" style="1" hidden="1" customWidth="1"/>
    <col min="2566" max="2566" width="37.5703125" style="1" customWidth="1"/>
    <col min="2567" max="2567" width="14.42578125" style="1" bestFit="1" customWidth="1"/>
    <col min="2568" max="2571" width="11.42578125" style="1"/>
    <col min="2572" max="2573" width="0" style="1" hidden="1" customWidth="1"/>
    <col min="2574" max="2574" width="16.140625" style="1" customWidth="1"/>
    <col min="2575" max="2577" width="0" style="1" hidden="1" customWidth="1"/>
    <col min="2578" max="2578" width="11.42578125" style="1"/>
    <col min="2579" max="2580" width="0" style="1" hidden="1" customWidth="1"/>
    <col min="2581" max="2817" width="11.42578125" style="1"/>
    <col min="2818" max="2818" width="20.85546875" style="1" customWidth="1"/>
    <col min="2819" max="2819" width="26.5703125" style="1" customWidth="1"/>
    <col min="2820" max="2821" width="0" style="1" hidden="1" customWidth="1"/>
    <col min="2822" max="2822" width="37.5703125" style="1" customWidth="1"/>
    <col min="2823" max="2823" width="14.42578125" style="1" bestFit="1" customWidth="1"/>
    <col min="2824" max="2827" width="11.42578125" style="1"/>
    <col min="2828" max="2829" width="0" style="1" hidden="1" customWidth="1"/>
    <col min="2830" max="2830" width="16.140625" style="1" customWidth="1"/>
    <col min="2831" max="2833" width="0" style="1" hidden="1" customWidth="1"/>
    <col min="2834" max="2834" width="11.42578125" style="1"/>
    <col min="2835" max="2836" width="0" style="1" hidden="1" customWidth="1"/>
    <col min="2837" max="3073" width="11.42578125" style="1"/>
    <col min="3074" max="3074" width="20.85546875" style="1" customWidth="1"/>
    <col min="3075" max="3075" width="26.5703125" style="1" customWidth="1"/>
    <col min="3076" max="3077" width="0" style="1" hidden="1" customWidth="1"/>
    <col min="3078" max="3078" width="37.5703125" style="1" customWidth="1"/>
    <col min="3079" max="3079" width="14.42578125" style="1" bestFit="1" customWidth="1"/>
    <col min="3080" max="3083" width="11.42578125" style="1"/>
    <col min="3084" max="3085" width="0" style="1" hidden="1" customWidth="1"/>
    <col min="3086" max="3086" width="16.140625" style="1" customWidth="1"/>
    <col min="3087" max="3089" width="0" style="1" hidden="1" customWidth="1"/>
    <col min="3090" max="3090" width="11.42578125" style="1"/>
    <col min="3091" max="3092" width="0" style="1" hidden="1" customWidth="1"/>
    <col min="3093" max="3329" width="11.42578125" style="1"/>
    <col min="3330" max="3330" width="20.85546875" style="1" customWidth="1"/>
    <col min="3331" max="3331" width="26.5703125" style="1" customWidth="1"/>
    <col min="3332" max="3333" width="0" style="1" hidden="1" customWidth="1"/>
    <col min="3334" max="3334" width="37.5703125" style="1" customWidth="1"/>
    <col min="3335" max="3335" width="14.42578125" style="1" bestFit="1" customWidth="1"/>
    <col min="3336" max="3339" width="11.42578125" style="1"/>
    <col min="3340" max="3341" width="0" style="1" hidden="1" customWidth="1"/>
    <col min="3342" max="3342" width="16.140625" style="1" customWidth="1"/>
    <col min="3343" max="3345" width="0" style="1" hidden="1" customWidth="1"/>
    <col min="3346" max="3346" width="11.42578125" style="1"/>
    <col min="3347" max="3348" width="0" style="1" hidden="1" customWidth="1"/>
    <col min="3349" max="3585" width="11.42578125" style="1"/>
    <col min="3586" max="3586" width="20.85546875" style="1" customWidth="1"/>
    <col min="3587" max="3587" width="26.5703125" style="1" customWidth="1"/>
    <col min="3588" max="3589" width="0" style="1" hidden="1" customWidth="1"/>
    <col min="3590" max="3590" width="37.5703125" style="1" customWidth="1"/>
    <col min="3591" max="3591" width="14.42578125" style="1" bestFit="1" customWidth="1"/>
    <col min="3592" max="3595" width="11.42578125" style="1"/>
    <col min="3596" max="3597" width="0" style="1" hidden="1" customWidth="1"/>
    <col min="3598" max="3598" width="16.140625" style="1" customWidth="1"/>
    <col min="3599" max="3601" width="0" style="1" hidden="1" customWidth="1"/>
    <col min="3602" max="3602" width="11.42578125" style="1"/>
    <col min="3603" max="3604" width="0" style="1" hidden="1" customWidth="1"/>
    <col min="3605" max="3841" width="11.42578125" style="1"/>
    <col min="3842" max="3842" width="20.85546875" style="1" customWidth="1"/>
    <col min="3843" max="3843" width="26.5703125" style="1" customWidth="1"/>
    <col min="3844" max="3845" width="0" style="1" hidden="1" customWidth="1"/>
    <col min="3846" max="3846" width="37.5703125" style="1" customWidth="1"/>
    <col min="3847" max="3847" width="14.42578125" style="1" bestFit="1" customWidth="1"/>
    <col min="3848" max="3851" width="11.42578125" style="1"/>
    <col min="3852" max="3853" width="0" style="1" hidden="1" customWidth="1"/>
    <col min="3854" max="3854" width="16.140625" style="1" customWidth="1"/>
    <col min="3855" max="3857" width="0" style="1" hidden="1" customWidth="1"/>
    <col min="3858" max="3858" width="11.42578125" style="1"/>
    <col min="3859" max="3860" width="0" style="1" hidden="1" customWidth="1"/>
    <col min="3861" max="4097" width="11.42578125" style="1"/>
    <col min="4098" max="4098" width="20.85546875" style="1" customWidth="1"/>
    <col min="4099" max="4099" width="26.5703125" style="1" customWidth="1"/>
    <col min="4100" max="4101" width="0" style="1" hidden="1" customWidth="1"/>
    <col min="4102" max="4102" width="37.5703125" style="1" customWidth="1"/>
    <col min="4103" max="4103" width="14.42578125" style="1" bestFit="1" customWidth="1"/>
    <col min="4104" max="4107" width="11.42578125" style="1"/>
    <col min="4108" max="4109" width="0" style="1" hidden="1" customWidth="1"/>
    <col min="4110" max="4110" width="16.140625" style="1" customWidth="1"/>
    <col min="4111" max="4113" width="0" style="1" hidden="1" customWidth="1"/>
    <col min="4114" max="4114" width="11.42578125" style="1"/>
    <col min="4115" max="4116" width="0" style="1" hidden="1" customWidth="1"/>
    <col min="4117" max="4353" width="11.42578125" style="1"/>
    <col min="4354" max="4354" width="20.85546875" style="1" customWidth="1"/>
    <col min="4355" max="4355" width="26.5703125" style="1" customWidth="1"/>
    <col min="4356" max="4357" width="0" style="1" hidden="1" customWidth="1"/>
    <col min="4358" max="4358" width="37.5703125" style="1" customWidth="1"/>
    <col min="4359" max="4359" width="14.42578125" style="1" bestFit="1" customWidth="1"/>
    <col min="4360" max="4363" width="11.42578125" style="1"/>
    <col min="4364" max="4365" width="0" style="1" hidden="1" customWidth="1"/>
    <col min="4366" max="4366" width="16.140625" style="1" customWidth="1"/>
    <col min="4367" max="4369" width="0" style="1" hidden="1" customWidth="1"/>
    <col min="4370" max="4370" width="11.42578125" style="1"/>
    <col min="4371" max="4372" width="0" style="1" hidden="1" customWidth="1"/>
    <col min="4373" max="4609" width="11.42578125" style="1"/>
    <col min="4610" max="4610" width="20.85546875" style="1" customWidth="1"/>
    <col min="4611" max="4611" width="26.5703125" style="1" customWidth="1"/>
    <col min="4612" max="4613" width="0" style="1" hidden="1" customWidth="1"/>
    <col min="4614" max="4614" width="37.5703125" style="1" customWidth="1"/>
    <col min="4615" max="4615" width="14.42578125" style="1" bestFit="1" customWidth="1"/>
    <col min="4616" max="4619" width="11.42578125" style="1"/>
    <col min="4620" max="4621" width="0" style="1" hidden="1" customWidth="1"/>
    <col min="4622" max="4622" width="16.140625" style="1" customWidth="1"/>
    <col min="4623" max="4625" width="0" style="1" hidden="1" customWidth="1"/>
    <col min="4626" max="4626" width="11.42578125" style="1"/>
    <col min="4627" max="4628" width="0" style="1" hidden="1" customWidth="1"/>
    <col min="4629" max="4865" width="11.42578125" style="1"/>
    <col min="4866" max="4866" width="20.85546875" style="1" customWidth="1"/>
    <col min="4867" max="4867" width="26.5703125" style="1" customWidth="1"/>
    <col min="4868" max="4869" width="0" style="1" hidden="1" customWidth="1"/>
    <col min="4870" max="4870" width="37.5703125" style="1" customWidth="1"/>
    <col min="4871" max="4871" width="14.42578125" style="1" bestFit="1" customWidth="1"/>
    <col min="4872" max="4875" width="11.42578125" style="1"/>
    <col min="4876" max="4877" width="0" style="1" hidden="1" customWidth="1"/>
    <col min="4878" max="4878" width="16.140625" style="1" customWidth="1"/>
    <col min="4879" max="4881" width="0" style="1" hidden="1" customWidth="1"/>
    <col min="4882" max="4882" width="11.42578125" style="1"/>
    <col min="4883" max="4884" width="0" style="1" hidden="1" customWidth="1"/>
    <col min="4885" max="5121" width="11.42578125" style="1"/>
    <col min="5122" max="5122" width="20.85546875" style="1" customWidth="1"/>
    <col min="5123" max="5123" width="26.5703125" style="1" customWidth="1"/>
    <col min="5124" max="5125" width="0" style="1" hidden="1" customWidth="1"/>
    <col min="5126" max="5126" width="37.5703125" style="1" customWidth="1"/>
    <col min="5127" max="5127" width="14.42578125" style="1" bestFit="1" customWidth="1"/>
    <col min="5128" max="5131" width="11.42578125" style="1"/>
    <col min="5132" max="5133" width="0" style="1" hidden="1" customWidth="1"/>
    <col min="5134" max="5134" width="16.140625" style="1" customWidth="1"/>
    <col min="5135" max="5137" width="0" style="1" hidden="1" customWidth="1"/>
    <col min="5138" max="5138" width="11.42578125" style="1"/>
    <col min="5139" max="5140" width="0" style="1" hidden="1" customWidth="1"/>
    <col min="5141" max="5377" width="11.42578125" style="1"/>
    <col min="5378" max="5378" width="20.85546875" style="1" customWidth="1"/>
    <col min="5379" max="5379" width="26.5703125" style="1" customWidth="1"/>
    <col min="5380" max="5381" width="0" style="1" hidden="1" customWidth="1"/>
    <col min="5382" max="5382" width="37.5703125" style="1" customWidth="1"/>
    <col min="5383" max="5383" width="14.42578125" style="1" bestFit="1" customWidth="1"/>
    <col min="5384" max="5387" width="11.42578125" style="1"/>
    <col min="5388" max="5389" width="0" style="1" hidden="1" customWidth="1"/>
    <col min="5390" max="5390" width="16.140625" style="1" customWidth="1"/>
    <col min="5391" max="5393" width="0" style="1" hidden="1" customWidth="1"/>
    <col min="5394" max="5394" width="11.42578125" style="1"/>
    <col min="5395" max="5396" width="0" style="1" hidden="1" customWidth="1"/>
    <col min="5397" max="5633" width="11.42578125" style="1"/>
    <col min="5634" max="5634" width="20.85546875" style="1" customWidth="1"/>
    <col min="5635" max="5635" width="26.5703125" style="1" customWidth="1"/>
    <col min="5636" max="5637" width="0" style="1" hidden="1" customWidth="1"/>
    <col min="5638" max="5638" width="37.5703125" style="1" customWidth="1"/>
    <col min="5639" max="5639" width="14.42578125" style="1" bestFit="1" customWidth="1"/>
    <col min="5640" max="5643" width="11.42578125" style="1"/>
    <col min="5644" max="5645" width="0" style="1" hidden="1" customWidth="1"/>
    <col min="5646" max="5646" width="16.140625" style="1" customWidth="1"/>
    <col min="5647" max="5649" width="0" style="1" hidden="1" customWidth="1"/>
    <col min="5650" max="5650" width="11.42578125" style="1"/>
    <col min="5651" max="5652" width="0" style="1" hidden="1" customWidth="1"/>
    <col min="5653" max="5889" width="11.42578125" style="1"/>
    <col min="5890" max="5890" width="20.85546875" style="1" customWidth="1"/>
    <col min="5891" max="5891" width="26.5703125" style="1" customWidth="1"/>
    <col min="5892" max="5893" width="0" style="1" hidden="1" customWidth="1"/>
    <col min="5894" max="5894" width="37.5703125" style="1" customWidth="1"/>
    <col min="5895" max="5895" width="14.42578125" style="1" bestFit="1" customWidth="1"/>
    <col min="5896" max="5899" width="11.42578125" style="1"/>
    <col min="5900" max="5901" width="0" style="1" hidden="1" customWidth="1"/>
    <col min="5902" max="5902" width="16.140625" style="1" customWidth="1"/>
    <col min="5903" max="5905" width="0" style="1" hidden="1" customWidth="1"/>
    <col min="5906" max="5906" width="11.42578125" style="1"/>
    <col min="5907" max="5908" width="0" style="1" hidden="1" customWidth="1"/>
    <col min="5909" max="6145" width="11.42578125" style="1"/>
    <col min="6146" max="6146" width="20.85546875" style="1" customWidth="1"/>
    <col min="6147" max="6147" width="26.5703125" style="1" customWidth="1"/>
    <col min="6148" max="6149" width="0" style="1" hidden="1" customWidth="1"/>
    <col min="6150" max="6150" width="37.5703125" style="1" customWidth="1"/>
    <col min="6151" max="6151" width="14.42578125" style="1" bestFit="1" customWidth="1"/>
    <col min="6152" max="6155" width="11.42578125" style="1"/>
    <col min="6156" max="6157" width="0" style="1" hidden="1" customWidth="1"/>
    <col min="6158" max="6158" width="16.140625" style="1" customWidth="1"/>
    <col min="6159" max="6161" width="0" style="1" hidden="1" customWidth="1"/>
    <col min="6162" max="6162" width="11.42578125" style="1"/>
    <col min="6163" max="6164" width="0" style="1" hidden="1" customWidth="1"/>
    <col min="6165" max="6401" width="11.42578125" style="1"/>
    <col min="6402" max="6402" width="20.85546875" style="1" customWidth="1"/>
    <col min="6403" max="6403" width="26.5703125" style="1" customWidth="1"/>
    <col min="6404" max="6405" width="0" style="1" hidden="1" customWidth="1"/>
    <col min="6406" max="6406" width="37.5703125" style="1" customWidth="1"/>
    <col min="6407" max="6407" width="14.42578125" style="1" bestFit="1" customWidth="1"/>
    <col min="6408" max="6411" width="11.42578125" style="1"/>
    <col min="6412" max="6413" width="0" style="1" hidden="1" customWidth="1"/>
    <col min="6414" max="6414" width="16.140625" style="1" customWidth="1"/>
    <col min="6415" max="6417" width="0" style="1" hidden="1" customWidth="1"/>
    <col min="6418" max="6418" width="11.42578125" style="1"/>
    <col min="6419" max="6420" width="0" style="1" hidden="1" customWidth="1"/>
    <col min="6421" max="6657" width="11.42578125" style="1"/>
    <col min="6658" max="6658" width="20.85546875" style="1" customWidth="1"/>
    <col min="6659" max="6659" width="26.5703125" style="1" customWidth="1"/>
    <col min="6660" max="6661" width="0" style="1" hidden="1" customWidth="1"/>
    <col min="6662" max="6662" width="37.5703125" style="1" customWidth="1"/>
    <col min="6663" max="6663" width="14.42578125" style="1" bestFit="1" customWidth="1"/>
    <col min="6664" max="6667" width="11.42578125" style="1"/>
    <col min="6668" max="6669" width="0" style="1" hidden="1" customWidth="1"/>
    <col min="6670" max="6670" width="16.140625" style="1" customWidth="1"/>
    <col min="6671" max="6673" width="0" style="1" hidden="1" customWidth="1"/>
    <col min="6674" max="6674" width="11.42578125" style="1"/>
    <col min="6675" max="6676" width="0" style="1" hidden="1" customWidth="1"/>
    <col min="6677" max="6913" width="11.42578125" style="1"/>
    <col min="6914" max="6914" width="20.85546875" style="1" customWidth="1"/>
    <col min="6915" max="6915" width="26.5703125" style="1" customWidth="1"/>
    <col min="6916" max="6917" width="0" style="1" hidden="1" customWidth="1"/>
    <col min="6918" max="6918" width="37.5703125" style="1" customWidth="1"/>
    <col min="6919" max="6919" width="14.42578125" style="1" bestFit="1" customWidth="1"/>
    <col min="6920" max="6923" width="11.42578125" style="1"/>
    <col min="6924" max="6925" width="0" style="1" hidden="1" customWidth="1"/>
    <col min="6926" max="6926" width="16.140625" style="1" customWidth="1"/>
    <col min="6927" max="6929" width="0" style="1" hidden="1" customWidth="1"/>
    <col min="6930" max="6930" width="11.42578125" style="1"/>
    <col min="6931" max="6932" width="0" style="1" hidden="1" customWidth="1"/>
    <col min="6933" max="7169" width="11.42578125" style="1"/>
    <col min="7170" max="7170" width="20.85546875" style="1" customWidth="1"/>
    <col min="7171" max="7171" width="26.5703125" style="1" customWidth="1"/>
    <col min="7172" max="7173" width="0" style="1" hidden="1" customWidth="1"/>
    <col min="7174" max="7174" width="37.5703125" style="1" customWidth="1"/>
    <col min="7175" max="7175" width="14.42578125" style="1" bestFit="1" customWidth="1"/>
    <col min="7176" max="7179" width="11.42578125" style="1"/>
    <col min="7180" max="7181" width="0" style="1" hidden="1" customWidth="1"/>
    <col min="7182" max="7182" width="16.140625" style="1" customWidth="1"/>
    <col min="7183" max="7185" width="0" style="1" hidden="1" customWidth="1"/>
    <col min="7186" max="7186" width="11.42578125" style="1"/>
    <col min="7187" max="7188" width="0" style="1" hidden="1" customWidth="1"/>
    <col min="7189" max="7425" width="11.42578125" style="1"/>
    <col min="7426" max="7426" width="20.85546875" style="1" customWidth="1"/>
    <col min="7427" max="7427" width="26.5703125" style="1" customWidth="1"/>
    <col min="7428" max="7429" width="0" style="1" hidden="1" customWidth="1"/>
    <col min="7430" max="7430" width="37.5703125" style="1" customWidth="1"/>
    <col min="7431" max="7431" width="14.42578125" style="1" bestFit="1" customWidth="1"/>
    <col min="7432" max="7435" width="11.42578125" style="1"/>
    <col min="7436" max="7437" width="0" style="1" hidden="1" customWidth="1"/>
    <col min="7438" max="7438" width="16.140625" style="1" customWidth="1"/>
    <col min="7439" max="7441" width="0" style="1" hidden="1" customWidth="1"/>
    <col min="7442" max="7442" width="11.42578125" style="1"/>
    <col min="7443" max="7444" width="0" style="1" hidden="1" customWidth="1"/>
    <col min="7445" max="7681" width="11.42578125" style="1"/>
    <col min="7682" max="7682" width="20.85546875" style="1" customWidth="1"/>
    <col min="7683" max="7683" width="26.5703125" style="1" customWidth="1"/>
    <col min="7684" max="7685" width="0" style="1" hidden="1" customWidth="1"/>
    <col min="7686" max="7686" width="37.5703125" style="1" customWidth="1"/>
    <col min="7687" max="7687" width="14.42578125" style="1" bestFit="1" customWidth="1"/>
    <col min="7688" max="7691" width="11.42578125" style="1"/>
    <col min="7692" max="7693" width="0" style="1" hidden="1" customWidth="1"/>
    <col min="7694" max="7694" width="16.140625" style="1" customWidth="1"/>
    <col min="7695" max="7697" width="0" style="1" hidden="1" customWidth="1"/>
    <col min="7698" max="7698" width="11.42578125" style="1"/>
    <col min="7699" max="7700" width="0" style="1" hidden="1" customWidth="1"/>
    <col min="7701" max="7937" width="11.42578125" style="1"/>
    <col min="7938" max="7938" width="20.85546875" style="1" customWidth="1"/>
    <col min="7939" max="7939" width="26.5703125" style="1" customWidth="1"/>
    <col min="7940" max="7941" width="0" style="1" hidden="1" customWidth="1"/>
    <col min="7942" max="7942" width="37.5703125" style="1" customWidth="1"/>
    <col min="7943" max="7943" width="14.42578125" style="1" bestFit="1" customWidth="1"/>
    <col min="7944" max="7947" width="11.42578125" style="1"/>
    <col min="7948" max="7949" width="0" style="1" hidden="1" customWidth="1"/>
    <col min="7950" max="7950" width="16.140625" style="1" customWidth="1"/>
    <col min="7951" max="7953" width="0" style="1" hidden="1" customWidth="1"/>
    <col min="7954" max="7954" width="11.42578125" style="1"/>
    <col min="7955" max="7956" width="0" style="1" hidden="1" customWidth="1"/>
    <col min="7957" max="8193" width="11.42578125" style="1"/>
    <col min="8194" max="8194" width="20.85546875" style="1" customWidth="1"/>
    <col min="8195" max="8195" width="26.5703125" style="1" customWidth="1"/>
    <col min="8196" max="8197" width="0" style="1" hidden="1" customWidth="1"/>
    <col min="8198" max="8198" width="37.5703125" style="1" customWidth="1"/>
    <col min="8199" max="8199" width="14.42578125" style="1" bestFit="1" customWidth="1"/>
    <col min="8200" max="8203" width="11.42578125" style="1"/>
    <col min="8204" max="8205" width="0" style="1" hidden="1" customWidth="1"/>
    <col min="8206" max="8206" width="16.140625" style="1" customWidth="1"/>
    <col min="8207" max="8209" width="0" style="1" hidden="1" customWidth="1"/>
    <col min="8210" max="8210" width="11.42578125" style="1"/>
    <col min="8211" max="8212" width="0" style="1" hidden="1" customWidth="1"/>
    <col min="8213" max="8449" width="11.42578125" style="1"/>
    <col min="8450" max="8450" width="20.85546875" style="1" customWidth="1"/>
    <col min="8451" max="8451" width="26.5703125" style="1" customWidth="1"/>
    <col min="8452" max="8453" width="0" style="1" hidden="1" customWidth="1"/>
    <col min="8454" max="8454" width="37.5703125" style="1" customWidth="1"/>
    <col min="8455" max="8455" width="14.42578125" style="1" bestFit="1" customWidth="1"/>
    <col min="8456" max="8459" width="11.42578125" style="1"/>
    <col min="8460" max="8461" width="0" style="1" hidden="1" customWidth="1"/>
    <col min="8462" max="8462" width="16.140625" style="1" customWidth="1"/>
    <col min="8463" max="8465" width="0" style="1" hidden="1" customWidth="1"/>
    <col min="8466" max="8466" width="11.42578125" style="1"/>
    <col min="8467" max="8468" width="0" style="1" hidden="1" customWidth="1"/>
    <col min="8469" max="8705" width="11.42578125" style="1"/>
    <col min="8706" max="8706" width="20.85546875" style="1" customWidth="1"/>
    <col min="8707" max="8707" width="26.5703125" style="1" customWidth="1"/>
    <col min="8708" max="8709" width="0" style="1" hidden="1" customWidth="1"/>
    <col min="8710" max="8710" width="37.5703125" style="1" customWidth="1"/>
    <col min="8711" max="8711" width="14.42578125" style="1" bestFit="1" customWidth="1"/>
    <col min="8712" max="8715" width="11.42578125" style="1"/>
    <col min="8716" max="8717" width="0" style="1" hidden="1" customWidth="1"/>
    <col min="8718" max="8718" width="16.140625" style="1" customWidth="1"/>
    <col min="8719" max="8721" width="0" style="1" hidden="1" customWidth="1"/>
    <col min="8722" max="8722" width="11.42578125" style="1"/>
    <col min="8723" max="8724" width="0" style="1" hidden="1" customWidth="1"/>
    <col min="8725" max="8961" width="11.42578125" style="1"/>
    <col min="8962" max="8962" width="20.85546875" style="1" customWidth="1"/>
    <col min="8963" max="8963" width="26.5703125" style="1" customWidth="1"/>
    <col min="8964" max="8965" width="0" style="1" hidden="1" customWidth="1"/>
    <col min="8966" max="8966" width="37.5703125" style="1" customWidth="1"/>
    <col min="8967" max="8967" width="14.42578125" style="1" bestFit="1" customWidth="1"/>
    <col min="8968" max="8971" width="11.42578125" style="1"/>
    <col min="8972" max="8973" width="0" style="1" hidden="1" customWidth="1"/>
    <col min="8974" max="8974" width="16.140625" style="1" customWidth="1"/>
    <col min="8975" max="8977" width="0" style="1" hidden="1" customWidth="1"/>
    <col min="8978" max="8978" width="11.42578125" style="1"/>
    <col min="8979" max="8980" width="0" style="1" hidden="1" customWidth="1"/>
    <col min="8981" max="9217" width="11.42578125" style="1"/>
    <col min="9218" max="9218" width="20.85546875" style="1" customWidth="1"/>
    <col min="9219" max="9219" width="26.5703125" style="1" customWidth="1"/>
    <col min="9220" max="9221" width="0" style="1" hidden="1" customWidth="1"/>
    <col min="9222" max="9222" width="37.5703125" style="1" customWidth="1"/>
    <col min="9223" max="9223" width="14.42578125" style="1" bestFit="1" customWidth="1"/>
    <col min="9224" max="9227" width="11.42578125" style="1"/>
    <col min="9228" max="9229" width="0" style="1" hidden="1" customWidth="1"/>
    <col min="9230" max="9230" width="16.140625" style="1" customWidth="1"/>
    <col min="9231" max="9233" width="0" style="1" hidden="1" customWidth="1"/>
    <col min="9234" max="9234" width="11.42578125" style="1"/>
    <col min="9235" max="9236" width="0" style="1" hidden="1" customWidth="1"/>
    <col min="9237" max="9473" width="11.42578125" style="1"/>
    <col min="9474" max="9474" width="20.85546875" style="1" customWidth="1"/>
    <col min="9475" max="9475" width="26.5703125" style="1" customWidth="1"/>
    <col min="9476" max="9477" width="0" style="1" hidden="1" customWidth="1"/>
    <col min="9478" max="9478" width="37.5703125" style="1" customWidth="1"/>
    <col min="9479" max="9479" width="14.42578125" style="1" bestFit="1" customWidth="1"/>
    <col min="9480" max="9483" width="11.42578125" style="1"/>
    <col min="9484" max="9485" width="0" style="1" hidden="1" customWidth="1"/>
    <col min="9486" max="9486" width="16.140625" style="1" customWidth="1"/>
    <col min="9487" max="9489" width="0" style="1" hidden="1" customWidth="1"/>
    <col min="9490" max="9490" width="11.42578125" style="1"/>
    <col min="9491" max="9492" width="0" style="1" hidden="1" customWidth="1"/>
    <col min="9493" max="9729" width="11.42578125" style="1"/>
    <col min="9730" max="9730" width="20.85546875" style="1" customWidth="1"/>
    <col min="9731" max="9731" width="26.5703125" style="1" customWidth="1"/>
    <col min="9732" max="9733" width="0" style="1" hidden="1" customWidth="1"/>
    <col min="9734" max="9734" width="37.5703125" style="1" customWidth="1"/>
    <col min="9735" max="9735" width="14.42578125" style="1" bestFit="1" customWidth="1"/>
    <col min="9736" max="9739" width="11.42578125" style="1"/>
    <col min="9740" max="9741" width="0" style="1" hidden="1" customWidth="1"/>
    <col min="9742" max="9742" width="16.140625" style="1" customWidth="1"/>
    <col min="9743" max="9745" width="0" style="1" hidden="1" customWidth="1"/>
    <col min="9746" max="9746" width="11.42578125" style="1"/>
    <col min="9747" max="9748" width="0" style="1" hidden="1" customWidth="1"/>
    <col min="9749" max="9985" width="11.42578125" style="1"/>
    <col min="9986" max="9986" width="20.85546875" style="1" customWidth="1"/>
    <col min="9987" max="9987" width="26.5703125" style="1" customWidth="1"/>
    <col min="9988" max="9989" width="0" style="1" hidden="1" customWidth="1"/>
    <col min="9990" max="9990" width="37.5703125" style="1" customWidth="1"/>
    <col min="9991" max="9991" width="14.42578125" style="1" bestFit="1" customWidth="1"/>
    <col min="9992" max="9995" width="11.42578125" style="1"/>
    <col min="9996" max="9997" width="0" style="1" hidden="1" customWidth="1"/>
    <col min="9998" max="9998" width="16.140625" style="1" customWidth="1"/>
    <col min="9999" max="10001" width="0" style="1" hidden="1" customWidth="1"/>
    <col min="10002" max="10002" width="11.42578125" style="1"/>
    <col min="10003" max="10004" width="0" style="1" hidden="1" customWidth="1"/>
    <col min="10005" max="10241" width="11.42578125" style="1"/>
    <col min="10242" max="10242" width="20.85546875" style="1" customWidth="1"/>
    <col min="10243" max="10243" width="26.5703125" style="1" customWidth="1"/>
    <col min="10244" max="10245" width="0" style="1" hidden="1" customWidth="1"/>
    <col min="10246" max="10246" width="37.5703125" style="1" customWidth="1"/>
    <col min="10247" max="10247" width="14.42578125" style="1" bestFit="1" customWidth="1"/>
    <col min="10248" max="10251" width="11.42578125" style="1"/>
    <col min="10252" max="10253" width="0" style="1" hidden="1" customWidth="1"/>
    <col min="10254" max="10254" width="16.140625" style="1" customWidth="1"/>
    <col min="10255" max="10257" width="0" style="1" hidden="1" customWidth="1"/>
    <col min="10258" max="10258" width="11.42578125" style="1"/>
    <col min="10259" max="10260" width="0" style="1" hidden="1" customWidth="1"/>
    <col min="10261" max="10497" width="11.42578125" style="1"/>
    <col min="10498" max="10498" width="20.85546875" style="1" customWidth="1"/>
    <col min="10499" max="10499" width="26.5703125" style="1" customWidth="1"/>
    <col min="10500" max="10501" width="0" style="1" hidden="1" customWidth="1"/>
    <col min="10502" max="10502" width="37.5703125" style="1" customWidth="1"/>
    <col min="10503" max="10503" width="14.42578125" style="1" bestFit="1" customWidth="1"/>
    <col min="10504" max="10507" width="11.42578125" style="1"/>
    <col min="10508" max="10509" width="0" style="1" hidden="1" customWidth="1"/>
    <col min="10510" max="10510" width="16.140625" style="1" customWidth="1"/>
    <col min="10511" max="10513" width="0" style="1" hidden="1" customWidth="1"/>
    <col min="10514" max="10514" width="11.42578125" style="1"/>
    <col min="10515" max="10516" width="0" style="1" hidden="1" customWidth="1"/>
    <col min="10517" max="10753" width="11.42578125" style="1"/>
    <col min="10754" max="10754" width="20.85546875" style="1" customWidth="1"/>
    <col min="10755" max="10755" width="26.5703125" style="1" customWidth="1"/>
    <col min="10756" max="10757" width="0" style="1" hidden="1" customWidth="1"/>
    <col min="10758" max="10758" width="37.5703125" style="1" customWidth="1"/>
    <col min="10759" max="10759" width="14.42578125" style="1" bestFit="1" customWidth="1"/>
    <col min="10760" max="10763" width="11.42578125" style="1"/>
    <col min="10764" max="10765" width="0" style="1" hidden="1" customWidth="1"/>
    <col min="10766" max="10766" width="16.140625" style="1" customWidth="1"/>
    <col min="10767" max="10769" width="0" style="1" hidden="1" customWidth="1"/>
    <col min="10770" max="10770" width="11.42578125" style="1"/>
    <col min="10771" max="10772" width="0" style="1" hidden="1" customWidth="1"/>
    <col min="10773" max="11009" width="11.42578125" style="1"/>
    <col min="11010" max="11010" width="20.85546875" style="1" customWidth="1"/>
    <col min="11011" max="11011" width="26.5703125" style="1" customWidth="1"/>
    <col min="11012" max="11013" width="0" style="1" hidden="1" customWidth="1"/>
    <col min="11014" max="11014" width="37.5703125" style="1" customWidth="1"/>
    <col min="11015" max="11015" width="14.42578125" style="1" bestFit="1" customWidth="1"/>
    <col min="11016" max="11019" width="11.42578125" style="1"/>
    <col min="11020" max="11021" width="0" style="1" hidden="1" customWidth="1"/>
    <col min="11022" max="11022" width="16.140625" style="1" customWidth="1"/>
    <col min="11023" max="11025" width="0" style="1" hidden="1" customWidth="1"/>
    <col min="11026" max="11026" width="11.42578125" style="1"/>
    <col min="11027" max="11028" width="0" style="1" hidden="1" customWidth="1"/>
    <col min="11029" max="11265" width="11.42578125" style="1"/>
    <col min="11266" max="11266" width="20.85546875" style="1" customWidth="1"/>
    <col min="11267" max="11267" width="26.5703125" style="1" customWidth="1"/>
    <col min="11268" max="11269" width="0" style="1" hidden="1" customWidth="1"/>
    <col min="11270" max="11270" width="37.5703125" style="1" customWidth="1"/>
    <col min="11271" max="11271" width="14.42578125" style="1" bestFit="1" customWidth="1"/>
    <col min="11272" max="11275" width="11.42578125" style="1"/>
    <col min="11276" max="11277" width="0" style="1" hidden="1" customWidth="1"/>
    <col min="11278" max="11278" width="16.140625" style="1" customWidth="1"/>
    <col min="11279" max="11281" width="0" style="1" hidden="1" customWidth="1"/>
    <col min="11282" max="11282" width="11.42578125" style="1"/>
    <col min="11283" max="11284" width="0" style="1" hidden="1" customWidth="1"/>
    <col min="11285" max="11521" width="11.42578125" style="1"/>
    <col min="11522" max="11522" width="20.85546875" style="1" customWidth="1"/>
    <col min="11523" max="11523" width="26.5703125" style="1" customWidth="1"/>
    <col min="11524" max="11525" width="0" style="1" hidden="1" customWidth="1"/>
    <col min="11526" max="11526" width="37.5703125" style="1" customWidth="1"/>
    <col min="11527" max="11527" width="14.42578125" style="1" bestFit="1" customWidth="1"/>
    <col min="11528" max="11531" width="11.42578125" style="1"/>
    <col min="11532" max="11533" width="0" style="1" hidden="1" customWidth="1"/>
    <col min="11534" max="11534" width="16.140625" style="1" customWidth="1"/>
    <col min="11535" max="11537" width="0" style="1" hidden="1" customWidth="1"/>
    <col min="11538" max="11538" width="11.42578125" style="1"/>
    <col min="11539" max="11540" width="0" style="1" hidden="1" customWidth="1"/>
    <col min="11541" max="11777" width="11.42578125" style="1"/>
    <col min="11778" max="11778" width="20.85546875" style="1" customWidth="1"/>
    <col min="11779" max="11779" width="26.5703125" style="1" customWidth="1"/>
    <col min="11780" max="11781" width="0" style="1" hidden="1" customWidth="1"/>
    <col min="11782" max="11782" width="37.5703125" style="1" customWidth="1"/>
    <col min="11783" max="11783" width="14.42578125" style="1" bestFit="1" customWidth="1"/>
    <col min="11784" max="11787" width="11.42578125" style="1"/>
    <col min="11788" max="11789" width="0" style="1" hidden="1" customWidth="1"/>
    <col min="11790" max="11790" width="16.140625" style="1" customWidth="1"/>
    <col min="11791" max="11793" width="0" style="1" hidden="1" customWidth="1"/>
    <col min="11794" max="11794" width="11.42578125" style="1"/>
    <col min="11795" max="11796" width="0" style="1" hidden="1" customWidth="1"/>
    <col min="11797" max="12033" width="11.42578125" style="1"/>
    <col min="12034" max="12034" width="20.85546875" style="1" customWidth="1"/>
    <col min="12035" max="12035" width="26.5703125" style="1" customWidth="1"/>
    <col min="12036" max="12037" width="0" style="1" hidden="1" customWidth="1"/>
    <col min="12038" max="12038" width="37.5703125" style="1" customWidth="1"/>
    <col min="12039" max="12039" width="14.42578125" style="1" bestFit="1" customWidth="1"/>
    <col min="12040" max="12043" width="11.42578125" style="1"/>
    <col min="12044" max="12045" width="0" style="1" hidden="1" customWidth="1"/>
    <col min="12046" max="12046" width="16.140625" style="1" customWidth="1"/>
    <col min="12047" max="12049" width="0" style="1" hidden="1" customWidth="1"/>
    <col min="12050" max="12050" width="11.42578125" style="1"/>
    <col min="12051" max="12052" width="0" style="1" hidden="1" customWidth="1"/>
    <col min="12053" max="12289" width="11.42578125" style="1"/>
    <col min="12290" max="12290" width="20.85546875" style="1" customWidth="1"/>
    <col min="12291" max="12291" width="26.5703125" style="1" customWidth="1"/>
    <col min="12292" max="12293" width="0" style="1" hidden="1" customWidth="1"/>
    <col min="12294" max="12294" width="37.5703125" style="1" customWidth="1"/>
    <col min="12295" max="12295" width="14.42578125" style="1" bestFit="1" customWidth="1"/>
    <col min="12296" max="12299" width="11.42578125" style="1"/>
    <col min="12300" max="12301" width="0" style="1" hidden="1" customWidth="1"/>
    <col min="12302" max="12302" width="16.140625" style="1" customWidth="1"/>
    <col min="12303" max="12305" width="0" style="1" hidden="1" customWidth="1"/>
    <col min="12306" max="12306" width="11.42578125" style="1"/>
    <col min="12307" max="12308" width="0" style="1" hidden="1" customWidth="1"/>
    <col min="12309" max="12545" width="11.42578125" style="1"/>
    <col min="12546" max="12546" width="20.85546875" style="1" customWidth="1"/>
    <col min="12547" max="12547" width="26.5703125" style="1" customWidth="1"/>
    <col min="12548" max="12549" width="0" style="1" hidden="1" customWidth="1"/>
    <col min="12550" max="12550" width="37.5703125" style="1" customWidth="1"/>
    <col min="12551" max="12551" width="14.42578125" style="1" bestFit="1" customWidth="1"/>
    <col min="12552" max="12555" width="11.42578125" style="1"/>
    <col min="12556" max="12557" width="0" style="1" hidden="1" customWidth="1"/>
    <col min="12558" max="12558" width="16.140625" style="1" customWidth="1"/>
    <col min="12559" max="12561" width="0" style="1" hidden="1" customWidth="1"/>
    <col min="12562" max="12562" width="11.42578125" style="1"/>
    <col min="12563" max="12564" width="0" style="1" hidden="1" customWidth="1"/>
    <col min="12565" max="12801" width="11.42578125" style="1"/>
    <col min="12802" max="12802" width="20.85546875" style="1" customWidth="1"/>
    <col min="12803" max="12803" width="26.5703125" style="1" customWidth="1"/>
    <col min="12804" max="12805" width="0" style="1" hidden="1" customWidth="1"/>
    <col min="12806" max="12806" width="37.5703125" style="1" customWidth="1"/>
    <col min="12807" max="12807" width="14.42578125" style="1" bestFit="1" customWidth="1"/>
    <col min="12808" max="12811" width="11.42578125" style="1"/>
    <col min="12812" max="12813" width="0" style="1" hidden="1" customWidth="1"/>
    <col min="12814" max="12814" width="16.140625" style="1" customWidth="1"/>
    <col min="12815" max="12817" width="0" style="1" hidden="1" customWidth="1"/>
    <col min="12818" max="12818" width="11.42578125" style="1"/>
    <col min="12819" max="12820" width="0" style="1" hidden="1" customWidth="1"/>
    <col min="12821" max="13057" width="11.42578125" style="1"/>
    <col min="13058" max="13058" width="20.85546875" style="1" customWidth="1"/>
    <col min="13059" max="13059" width="26.5703125" style="1" customWidth="1"/>
    <col min="13060" max="13061" width="0" style="1" hidden="1" customWidth="1"/>
    <col min="13062" max="13062" width="37.5703125" style="1" customWidth="1"/>
    <col min="13063" max="13063" width="14.42578125" style="1" bestFit="1" customWidth="1"/>
    <col min="13064" max="13067" width="11.42578125" style="1"/>
    <col min="13068" max="13069" width="0" style="1" hidden="1" customWidth="1"/>
    <col min="13070" max="13070" width="16.140625" style="1" customWidth="1"/>
    <col min="13071" max="13073" width="0" style="1" hidden="1" customWidth="1"/>
    <col min="13074" max="13074" width="11.42578125" style="1"/>
    <col min="13075" max="13076" width="0" style="1" hidden="1" customWidth="1"/>
    <col min="13077" max="13313" width="11.42578125" style="1"/>
    <col min="13314" max="13314" width="20.85546875" style="1" customWidth="1"/>
    <col min="13315" max="13315" width="26.5703125" style="1" customWidth="1"/>
    <col min="13316" max="13317" width="0" style="1" hidden="1" customWidth="1"/>
    <col min="13318" max="13318" width="37.5703125" style="1" customWidth="1"/>
    <col min="13319" max="13319" width="14.42578125" style="1" bestFit="1" customWidth="1"/>
    <col min="13320" max="13323" width="11.42578125" style="1"/>
    <col min="13324" max="13325" width="0" style="1" hidden="1" customWidth="1"/>
    <col min="13326" max="13326" width="16.140625" style="1" customWidth="1"/>
    <col min="13327" max="13329" width="0" style="1" hidden="1" customWidth="1"/>
    <col min="13330" max="13330" width="11.42578125" style="1"/>
    <col min="13331" max="13332" width="0" style="1" hidden="1" customWidth="1"/>
    <col min="13333" max="13569" width="11.42578125" style="1"/>
    <col min="13570" max="13570" width="20.85546875" style="1" customWidth="1"/>
    <col min="13571" max="13571" width="26.5703125" style="1" customWidth="1"/>
    <col min="13572" max="13573" width="0" style="1" hidden="1" customWidth="1"/>
    <col min="13574" max="13574" width="37.5703125" style="1" customWidth="1"/>
    <col min="13575" max="13575" width="14.42578125" style="1" bestFit="1" customWidth="1"/>
    <col min="13576" max="13579" width="11.42578125" style="1"/>
    <col min="13580" max="13581" width="0" style="1" hidden="1" customWidth="1"/>
    <col min="13582" max="13582" width="16.140625" style="1" customWidth="1"/>
    <col min="13583" max="13585" width="0" style="1" hidden="1" customWidth="1"/>
    <col min="13586" max="13586" width="11.42578125" style="1"/>
    <col min="13587" max="13588" width="0" style="1" hidden="1" customWidth="1"/>
    <col min="13589" max="13825" width="11.42578125" style="1"/>
    <col min="13826" max="13826" width="20.85546875" style="1" customWidth="1"/>
    <col min="13827" max="13827" width="26.5703125" style="1" customWidth="1"/>
    <col min="13828" max="13829" width="0" style="1" hidden="1" customWidth="1"/>
    <col min="13830" max="13830" width="37.5703125" style="1" customWidth="1"/>
    <col min="13831" max="13831" width="14.42578125" style="1" bestFit="1" customWidth="1"/>
    <col min="13832" max="13835" width="11.42578125" style="1"/>
    <col min="13836" max="13837" width="0" style="1" hidden="1" customWidth="1"/>
    <col min="13838" max="13838" width="16.140625" style="1" customWidth="1"/>
    <col min="13839" max="13841" width="0" style="1" hidden="1" customWidth="1"/>
    <col min="13842" max="13842" width="11.42578125" style="1"/>
    <col min="13843" max="13844" width="0" style="1" hidden="1" customWidth="1"/>
    <col min="13845" max="14081" width="11.42578125" style="1"/>
    <col min="14082" max="14082" width="20.85546875" style="1" customWidth="1"/>
    <col min="14083" max="14083" width="26.5703125" style="1" customWidth="1"/>
    <col min="14084" max="14085" width="0" style="1" hidden="1" customWidth="1"/>
    <col min="14086" max="14086" width="37.5703125" style="1" customWidth="1"/>
    <col min="14087" max="14087" width="14.42578125" style="1" bestFit="1" customWidth="1"/>
    <col min="14088" max="14091" width="11.42578125" style="1"/>
    <col min="14092" max="14093" width="0" style="1" hidden="1" customWidth="1"/>
    <col min="14094" max="14094" width="16.140625" style="1" customWidth="1"/>
    <col min="14095" max="14097" width="0" style="1" hidden="1" customWidth="1"/>
    <col min="14098" max="14098" width="11.42578125" style="1"/>
    <col min="14099" max="14100" width="0" style="1" hidden="1" customWidth="1"/>
    <col min="14101" max="14337" width="11.42578125" style="1"/>
    <col min="14338" max="14338" width="20.85546875" style="1" customWidth="1"/>
    <col min="14339" max="14339" width="26.5703125" style="1" customWidth="1"/>
    <col min="14340" max="14341" width="0" style="1" hidden="1" customWidth="1"/>
    <col min="14342" max="14342" width="37.5703125" style="1" customWidth="1"/>
    <col min="14343" max="14343" width="14.42578125" style="1" bestFit="1" customWidth="1"/>
    <col min="14344" max="14347" width="11.42578125" style="1"/>
    <col min="14348" max="14349" width="0" style="1" hidden="1" customWidth="1"/>
    <col min="14350" max="14350" width="16.140625" style="1" customWidth="1"/>
    <col min="14351" max="14353" width="0" style="1" hidden="1" customWidth="1"/>
    <col min="14354" max="14354" width="11.42578125" style="1"/>
    <col min="14355" max="14356" width="0" style="1" hidden="1" customWidth="1"/>
    <col min="14357" max="14593" width="11.42578125" style="1"/>
    <col min="14594" max="14594" width="20.85546875" style="1" customWidth="1"/>
    <col min="14595" max="14595" width="26.5703125" style="1" customWidth="1"/>
    <col min="14596" max="14597" width="0" style="1" hidden="1" customWidth="1"/>
    <col min="14598" max="14598" width="37.5703125" style="1" customWidth="1"/>
    <col min="14599" max="14599" width="14.42578125" style="1" bestFit="1" customWidth="1"/>
    <col min="14600" max="14603" width="11.42578125" style="1"/>
    <col min="14604" max="14605" width="0" style="1" hidden="1" customWidth="1"/>
    <col min="14606" max="14606" width="16.140625" style="1" customWidth="1"/>
    <col min="14607" max="14609" width="0" style="1" hidden="1" customWidth="1"/>
    <col min="14610" max="14610" width="11.42578125" style="1"/>
    <col min="14611" max="14612" width="0" style="1" hidden="1" customWidth="1"/>
    <col min="14613" max="14849" width="11.42578125" style="1"/>
    <col min="14850" max="14850" width="20.85546875" style="1" customWidth="1"/>
    <col min="14851" max="14851" width="26.5703125" style="1" customWidth="1"/>
    <col min="14852" max="14853" width="0" style="1" hidden="1" customWidth="1"/>
    <col min="14854" max="14854" width="37.5703125" style="1" customWidth="1"/>
    <col min="14855" max="14855" width="14.42578125" style="1" bestFit="1" customWidth="1"/>
    <col min="14856" max="14859" width="11.42578125" style="1"/>
    <col min="14860" max="14861" width="0" style="1" hidden="1" customWidth="1"/>
    <col min="14862" max="14862" width="16.140625" style="1" customWidth="1"/>
    <col min="14863" max="14865" width="0" style="1" hidden="1" customWidth="1"/>
    <col min="14866" max="14866" width="11.42578125" style="1"/>
    <col min="14867" max="14868" width="0" style="1" hidden="1" customWidth="1"/>
    <col min="14869" max="15105" width="11.42578125" style="1"/>
    <col min="15106" max="15106" width="20.85546875" style="1" customWidth="1"/>
    <col min="15107" max="15107" width="26.5703125" style="1" customWidth="1"/>
    <col min="15108" max="15109" width="0" style="1" hidden="1" customWidth="1"/>
    <col min="15110" max="15110" width="37.5703125" style="1" customWidth="1"/>
    <col min="15111" max="15111" width="14.42578125" style="1" bestFit="1" customWidth="1"/>
    <col min="15112" max="15115" width="11.42578125" style="1"/>
    <col min="15116" max="15117" width="0" style="1" hidden="1" customWidth="1"/>
    <col min="15118" max="15118" width="16.140625" style="1" customWidth="1"/>
    <col min="15119" max="15121" width="0" style="1" hidden="1" customWidth="1"/>
    <col min="15122" max="15122" width="11.42578125" style="1"/>
    <col min="15123" max="15124" width="0" style="1" hidden="1" customWidth="1"/>
    <col min="15125" max="15361" width="11.42578125" style="1"/>
    <col min="15362" max="15362" width="20.85546875" style="1" customWidth="1"/>
    <col min="15363" max="15363" width="26.5703125" style="1" customWidth="1"/>
    <col min="15364" max="15365" width="0" style="1" hidden="1" customWidth="1"/>
    <col min="15366" max="15366" width="37.5703125" style="1" customWidth="1"/>
    <col min="15367" max="15367" width="14.42578125" style="1" bestFit="1" customWidth="1"/>
    <col min="15368" max="15371" width="11.42578125" style="1"/>
    <col min="15372" max="15373" width="0" style="1" hidden="1" customWidth="1"/>
    <col min="15374" max="15374" width="16.140625" style="1" customWidth="1"/>
    <col min="15375" max="15377" width="0" style="1" hidden="1" customWidth="1"/>
    <col min="15378" max="15378" width="11.42578125" style="1"/>
    <col min="15379" max="15380" width="0" style="1" hidden="1" customWidth="1"/>
    <col min="15381" max="15617" width="11.42578125" style="1"/>
    <col min="15618" max="15618" width="20.85546875" style="1" customWidth="1"/>
    <col min="15619" max="15619" width="26.5703125" style="1" customWidth="1"/>
    <col min="15620" max="15621" width="0" style="1" hidden="1" customWidth="1"/>
    <col min="15622" max="15622" width="37.5703125" style="1" customWidth="1"/>
    <col min="15623" max="15623" width="14.42578125" style="1" bestFit="1" customWidth="1"/>
    <col min="15624" max="15627" width="11.42578125" style="1"/>
    <col min="15628" max="15629" width="0" style="1" hidden="1" customWidth="1"/>
    <col min="15630" max="15630" width="16.140625" style="1" customWidth="1"/>
    <col min="15631" max="15633" width="0" style="1" hidden="1" customWidth="1"/>
    <col min="15634" max="15634" width="11.42578125" style="1"/>
    <col min="15635" max="15636" width="0" style="1" hidden="1" customWidth="1"/>
    <col min="15637" max="15873" width="11.42578125" style="1"/>
    <col min="15874" max="15874" width="20.85546875" style="1" customWidth="1"/>
    <col min="15875" max="15875" width="26.5703125" style="1" customWidth="1"/>
    <col min="15876" max="15877" width="0" style="1" hidden="1" customWidth="1"/>
    <col min="15878" max="15878" width="37.5703125" style="1" customWidth="1"/>
    <col min="15879" max="15879" width="14.42578125" style="1" bestFit="1" customWidth="1"/>
    <col min="15880" max="15883" width="11.42578125" style="1"/>
    <col min="15884" max="15885" width="0" style="1" hidden="1" customWidth="1"/>
    <col min="15886" max="15886" width="16.140625" style="1" customWidth="1"/>
    <col min="15887" max="15889" width="0" style="1" hidden="1" customWidth="1"/>
    <col min="15890" max="15890" width="11.42578125" style="1"/>
    <col min="15891" max="15892" width="0" style="1" hidden="1" customWidth="1"/>
    <col min="15893" max="16129" width="11.42578125" style="1"/>
    <col min="16130" max="16130" width="20.85546875" style="1" customWidth="1"/>
    <col min="16131" max="16131" width="26.5703125" style="1" customWidth="1"/>
    <col min="16132" max="16133" width="0" style="1" hidden="1" customWidth="1"/>
    <col min="16134" max="16134" width="37.5703125" style="1" customWidth="1"/>
    <col min="16135" max="16135" width="14.42578125" style="1" bestFit="1" customWidth="1"/>
    <col min="16136" max="16139" width="11.42578125" style="1"/>
    <col min="16140" max="16141" width="0" style="1" hidden="1" customWidth="1"/>
    <col min="16142" max="16142" width="16.140625" style="1" customWidth="1"/>
    <col min="16143" max="16145" width="0" style="1" hidden="1" customWidth="1"/>
    <col min="16146" max="16146" width="11.42578125" style="1"/>
    <col min="16147" max="16148" width="0" style="1" hidden="1" customWidth="1"/>
    <col min="16149" max="16384" width="11.42578125" style="1"/>
  </cols>
  <sheetData>
    <row r="3" spans="1:21" ht="15" customHeight="1" x14ac:dyDescent="0.2">
      <c r="A3" s="57" t="s">
        <v>41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15" customHeight="1" x14ac:dyDescent="0.2">
      <c r="A4" s="10"/>
      <c r="B4" s="10"/>
      <c r="C4" s="54"/>
      <c r="D4" s="54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2" customFormat="1" ht="30" x14ac:dyDescent="0.2">
      <c r="A5" s="3" t="s">
        <v>0</v>
      </c>
      <c r="B5" s="3" t="s">
        <v>1</v>
      </c>
      <c r="C5" s="46" t="s">
        <v>131</v>
      </c>
      <c r="D5" s="46" t="s">
        <v>132</v>
      </c>
      <c r="E5" s="3" t="s">
        <v>2</v>
      </c>
      <c r="F5" s="3" t="s">
        <v>3</v>
      </c>
      <c r="G5" s="3" t="s">
        <v>4</v>
      </c>
      <c r="H5" s="3" t="s">
        <v>3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</v>
      </c>
      <c r="R5" s="3" t="s">
        <v>14</v>
      </c>
      <c r="S5" s="3" t="s">
        <v>15</v>
      </c>
      <c r="T5" s="3" t="s">
        <v>16</v>
      </c>
      <c r="U5" s="3" t="s">
        <v>17</v>
      </c>
    </row>
    <row r="6" spans="1:21" ht="90" x14ac:dyDescent="0.2">
      <c r="A6" s="4">
        <v>43669</v>
      </c>
      <c r="B6" s="5">
        <v>127015487</v>
      </c>
      <c r="C6" s="5"/>
      <c r="D6" s="5"/>
      <c r="E6" s="6">
        <v>43647</v>
      </c>
      <c r="F6" s="7">
        <v>9012701115</v>
      </c>
      <c r="G6" s="8" t="s">
        <v>22</v>
      </c>
      <c r="H6" s="8" t="s">
        <v>23</v>
      </c>
      <c r="I6" s="8" t="s">
        <v>22</v>
      </c>
      <c r="J6" s="6" t="s">
        <v>19</v>
      </c>
      <c r="K6" s="6" t="s">
        <v>18</v>
      </c>
      <c r="L6" s="29" t="s">
        <v>24</v>
      </c>
      <c r="M6" s="11">
        <v>58107960.490000002</v>
      </c>
      <c r="N6" s="11">
        <v>2929813</v>
      </c>
      <c r="O6" s="11">
        <v>1391661</v>
      </c>
      <c r="P6" s="11">
        <v>336929</v>
      </c>
      <c r="Q6" s="11">
        <v>244151</v>
      </c>
      <c r="R6" s="11">
        <v>0</v>
      </c>
      <c r="S6" s="11">
        <v>0</v>
      </c>
      <c r="T6" s="11">
        <v>0</v>
      </c>
      <c r="U6" s="9">
        <f t="shared" ref="U6:U7" si="0">SUM(M6-N6-O6-P6-Q6-R6-S6-T6)</f>
        <v>53205406.490000002</v>
      </c>
    </row>
    <row r="7" spans="1:21" ht="75" x14ac:dyDescent="0.2">
      <c r="A7" s="4">
        <v>43669</v>
      </c>
      <c r="B7" s="5">
        <v>127015487</v>
      </c>
      <c r="C7" s="5"/>
      <c r="D7" s="5"/>
      <c r="E7" s="6">
        <v>43647</v>
      </c>
      <c r="F7" s="7">
        <v>8301464991</v>
      </c>
      <c r="G7" s="8" t="s">
        <v>25</v>
      </c>
      <c r="H7" s="8" t="s">
        <v>26</v>
      </c>
      <c r="I7" s="8" t="s">
        <v>27</v>
      </c>
      <c r="J7" s="12" t="s">
        <v>30</v>
      </c>
      <c r="K7" s="6" t="s">
        <v>18</v>
      </c>
      <c r="L7" s="29" t="s">
        <v>28</v>
      </c>
      <c r="M7" s="11">
        <v>156933499.75999999</v>
      </c>
      <c r="N7" s="11">
        <v>7912613</v>
      </c>
      <c r="O7" s="11">
        <v>3758491</v>
      </c>
      <c r="P7" s="11">
        <v>909951</v>
      </c>
      <c r="Q7" s="11">
        <v>659384</v>
      </c>
      <c r="R7" s="11">
        <v>0</v>
      </c>
      <c r="S7" s="11">
        <v>0</v>
      </c>
      <c r="T7" s="11">
        <v>0</v>
      </c>
      <c r="U7" s="9">
        <f t="shared" si="0"/>
        <v>143693060.75999999</v>
      </c>
    </row>
    <row r="8" spans="1:21" ht="45" x14ac:dyDescent="0.2">
      <c r="A8" s="4">
        <v>43725</v>
      </c>
      <c r="B8" s="5">
        <v>127015487</v>
      </c>
      <c r="C8" s="5"/>
      <c r="D8" s="5"/>
      <c r="E8" s="6">
        <v>43709</v>
      </c>
      <c r="F8" s="7">
        <v>51716336</v>
      </c>
      <c r="G8" s="8" t="s">
        <v>32</v>
      </c>
      <c r="H8" s="14">
        <v>51716336</v>
      </c>
      <c r="I8" s="8" t="s">
        <v>32</v>
      </c>
      <c r="J8" s="12">
        <v>6</v>
      </c>
      <c r="K8" s="6" t="s">
        <v>33</v>
      </c>
      <c r="L8" s="29" t="s">
        <v>34</v>
      </c>
      <c r="M8" s="11">
        <v>1478974</v>
      </c>
      <c r="N8" s="11">
        <v>24856.71</v>
      </c>
      <c r="O8" s="11">
        <v>35420.81</v>
      </c>
      <c r="P8" s="11">
        <v>12005.79</v>
      </c>
      <c r="Q8" s="11">
        <v>6214</v>
      </c>
      <c r="R8" s="11"/>
      <c r="S8" s="11"/>
      <c r="T8" s="11"/>
      <c r="U8" s="9">
        <f t="shared" ref="U8:U10" si="1">SUM(M8-N8-O8-P8-Q8-R8-S8-T8)</f>
        <v>1400476.69</v>
      </c>
    </row>
    <row r="9" spans="1:21" ht="135" x14ac:dyDescent="0.2">
      <c r="A9" s="4">
        <v>43727</v>
      </c>
      <c r="B9" s="5">
        <v>127015487</v>
      </c>
      <c r="C9" s="5"/>
      <c r="D9" s="5"/>
      <c r="E9" s="6">
        <v>43709</v>
      </c>
      <c r="F9" s="7">
        <v>901270111</v>
      </c>
      <c r="G9" s="8" t="s">
        <v>22</v>
      </c>
      <c r="H9" s="14">
        <v>901270111</v>
      </c>
      <c r="I9" s="8" t="s">
        <v>22</v>
      </c>
      <c r="J9" s="12">
        <v>8</v>
      </c>
      <c r="K9" s="6" t="s">
        <v>18</v>
      </c>
      <c r="L9" s="29" t="s">
        <v>36</v>
      </c>
      <c r="M9" s="11">
        <v>43580970</v>
      </c>
      <c r="N9" s="11">
        <v>2197359.83</v>
      </c>
      <c r="O9" s="11">
        <v>1043745.92</v>
      </c>
      <c r="P9" s="11">
        <v>252696.38</v>
      </c>
      <c r="Q9" s="11">
        <v>183113</v>
      </c>
      <c r="R9" s="11"/>
      <c r="S9" s="11"/>
      <c r="T9" s="11"/>
      <c r="U9" s="9">
        <f t="shared" si="1"/>
        <v>39904054.869999997</v>
      </c>
    </row>
    <row r="10" spans="1:21" ht="120" x14ac:dyDescent="0.2">
      <c r="A10" s="4">
        <v>43732</v>
      </c>
      <c r="B10" s="5">
        <v>127015487</v>
      </c>
      <c r="C10" s="5"/>
      <c r="D10" s="5"/>
      <c r="E10" s="6">
        <v>43709</v>
      </c>
      <c r="F10" s="7">
        <v>830146499</v>
      </c>
      <c r="G10" s="8" t="s">
        <v>25</v>
      </c>
      <c r="H10" s="14">
        <v>7434052</v>
      </c>
      <c r="I10" s="8" t="s">
        <v>38</v>
      </c>
      <c r="J10" s="12">
        <v>7</v>
      </c>
      <c r="K10" s="6" t="s">
        <v>18</v>
      </c>
      <c r="L10" s="29" t="s">
        <v>39</v>
      </c>
      <c r="M10" s="11">
        <v>117700125</v>
      </c>
      <c r="N10" s="11">
        <v>5934460.0800000001</v>
      </c>
      <c r="O10" s="11">
        <v>2818868.54</v>
      </c>
      <c r="P10" s="11">
        <v>682462.91</v>
      </c>
      <c r="Q10" s="11">
        <v>494538</v>
      </c>
      <c r="R10" s="11"/>
      <c r="S10" s="11"/>
      <c r="T10" s="11"/>
      <c r="U10" s="9">
        <f t="shared" si="1"/>
        <v>107769795.47</v>
      </c>
    </row>
    <row r="11" spans="1:21" ht="105" x14ac:dyDescent="0.2">
      <c r="A11" s="4">
        <v>43797</v>
      </c>
      <c r="B11" s="5">
        <v>127015487</v>
      </c>
      <c r="C11" s="5"/>
      <c r="D11" s="5"/>
      <c r="E11" s="6">
        <v>43770</v>
      </c>
      <c r="F11" s="7">
        <v>900891724</v>
      </c>
      <c r="G11" s="8" t="s">
        <v>42</v>
      </c>
      <c r="H11" s="14">
        <v>900891724</v>
      </c>
      <c r="I11" s="8" t="s">
        <v>42</v>
      </c>
      <c r="J11" s="12">
        <v>11</v>
      </c>
      <c r="K11" s="6" t="s">
        <v>18</v>
      </c>
      <c r="L11" s="29" t="s">
        <v>43</v>
      </c>
      <c r="M11" s="11">
        <v>3470067.5</v>
      </c>
      <c r="N11" s="11">
        <v>174961.39</v>
      </c>
      <c r="O11" s="11">
        <v>83106.66</v>
      </c>
      <c r="P11" s="11">
        <v>20120.560000000001</v>
      </c>
      <c r="Q11" s="11">
        <v>14580</v>
      </c>
      <c r="R11" s="11"/>
      <c r="S11" s="11"/>
      <c r="T11" s="11"/>
      <c r="U11" s="9">
        <f>SUM(M11-N11-O11-P11-Q11-R11-S11-T11)</f>
        <v>3177298.8899999997</v>
      </c>
    </row>
    <row r="12" spans="1:21" ht="60" x14ac:dyDescent="0.2">
      <c r="A12" s="4">
        <v>43853</v>
      </c>
      <c r="B12" s="5">
        <v>127015487</v>
      </c>
      <c r="C12" s="5"/>
      <c r="D12" s="5"/>
      <c r="E12" s="6">
        <v>43831</v>
      </c>
      <c r="F12" s="7">
        <v>51716336</v>
      </c>
      <c r="G12" s="8" t="s">
        <v>32</v>
      </c>
      <c r="H12" s="14">
        <v>51716336</v>
      </c>
      <c r="I12" s="8" t="s">
        <v>32</v>
      </c>
      <c r="J12" s="12">
        <v>14</v>
      </c>
      <c r="K12" s="6" t="s">
        <v>33</v>
      </c>
      <c r="L12" s="29" t="s">
        <v>48</v>
      </c>
      <c r="M12" s="11">
        <v>44525033</v>
      </c>
      <c r="N12" s="11">
        <v>4112061.87</v>
      </c>
      <c r="O12" s="11">
        <v>1065397.8500000001</v>
      </c>
      <c r="P12" s="11">
        <v>361113.8</v>
      </c>
      <c r="Q12" s="11"/>
      <c r="R12" s="11"/>
      <c r="S12" s="11"/>
      <c r="T12" s="11" t="s">
        <v>49</v>
      </c>
      <c r="U12" s="9">
        <v>38986459.479999997</v>
      </c>
    </row>
    <row r="13" spans="1:21" ht="105" x14ac:dyDescent="0.2">
      <c r="A13" s="4">
        <v>43882</v>
      </c>
      <c r="B13" s="5">
        <v>127015487</v>
      </c>
      <c r="C13" s="5"/>
      <c r="D13" s="5"/>
      <c r="E13" s="6">
        <v>43862</v>
      </c>
      <c r="F13" s="7">
        <v>830146499</v>
      </c>
      <c r="G13" s="8" t="s">
        <v>25</v>
      </c>
      <c r="H13" s="14">
        <v>830146499</v>
      </c>
      <c r="I13" s="8" t="s">
        <v>25</v>
      </c>
      <c r="J13" s="12">
        <v>17</v>
      </c>
      <c r="K13" s="6" t="s">
        <v>18</v>
      </c>
      <c r="L13" s="29" t="s">
        <v>53</v>
      </c>
      <c r="M13" s="11">
        <v>235400250</v>
      </c>
      <c r="N13" s="11">
        <v>11868920.17</v>
      </c>
      <c r="O13" s="11">
        <v>5637737.0800000001</v>
      </c>
      <c r="P13" s="11">
        <v>1364925.82</v>
      </c>
      <c r="Q13" s="11">
        <v>989077</v>
      </c>
      <c r="R13" s="11"/>
      <c r="S13" s="11"/>
      <c r="T13" s="11"/>
      <c r="U13" s="9">
        <f t="shared" ref="U13:U15" si="2">M13-SUM(N13:T13)</f>
        <v>215539589.93000001</v>
      </c>
    </row>
    <row r="14" spans="1:21" ht="105" x14ac:dyDescent="0.2">
      <c r="A14" s="4">
        <v>43880</v>
      </c>
      <c r="B14" s="5">
        <v>127015487</v>
      </c>
      <c r="C14" s="5"/>
      <c r="D14" s="5"/>
      <c r="E14" s="6">
        <v>43862</v>
      </c>
      <c r="F14" s="7">
        <v>900891724</v>
      </c>
      <c r="G14" s="8" t="s">
        <v>42</v>
      </c>
      <c r="H14" s="14">
        <v>900891724</v>
      </c>
      <c r="I14" s="8" t="s">
        <v>42</v>
      </c>
      <c r="J14" s="12">
        <v>16</v>
      </c>
      <c r="K14" s="6" t="s">
        <v>18</v>
      </c>
      <c r="L14" s="29" t="s">
        <v>54</v>
      </c>
      <c r="M14" s="11">
        <v>3470067.5</v>
      </c>
      <c r="N14" s="11">
        <v>174961.39</v>
      </c>
      <c r="O14" s="11">
        <v>83106.66</v>
      </c>
      <c r="P14" s="11">
        <v>20120.560000000001</v>
      </c>
      <c r="Q14" s="11">
        <v>14580</v>
      </c>
      <c r="R14" s="11"/>
      <c r="S14" s="11"/>
      <c r="T14" s="11"/>
      <c r="U14" s="9">
        <f t="shared" si="2"/>
        <v>3177298.89</v>
      </c>
    </row>
    <row r="15" spans="1:21" ht="75" x14ac:dyDescent="0.2">
      <c r="A15" s="4">
        <v>43882</v>
      </c>
      <c r="B15" s="5">
        <v>127015487</v>
      </c>
      <c r="C15" s="5"/>
      <c r="D15" s="5"/>
      <c r="E15" s="6">
        <v>43862</v>
      </c>
      <c r="F15" s="7">
        <v>901270111</v>
      </c>
      <c r="G15" s="8" t="s">
        <v>22</v>
      </c>
      <c r="H15" s="14">
        <v>901270111</v>
      </c>
      <c r="I15" s="8" t="s">
        <v>22</v>
      </c>
      <c r="J15" s="12">
        <v>18</v>
      </c>
      <c r="K15" s="6" t="s">
        <v>18</v>
      </c>
      <c r="L15" s="29" t="s">
        <v>55</v>
      </c>
      <c r="M15" s="11">
        <v>87161940</v>
      </c>
      <c r="N15" s="11">
        <v>4394719.66</v>
      </c>
      <c r="O15" s="11">
        <v>2087491.84</v>
      </c>
      <c r="P15" s="11">
        <v>505392.76</v>
      </c>
      <c r="Q15" s="11">
        <v>366227</v>
      </c>
      <c r="R15" s="11"/>
      <c r="S15" s="11"/>
      <c r="T15" s="11"/>
      <c r="U15" s="9">
        <f t="shared" si="2"/>
        <v>79808108.739999995</v>
      </c>
    </row>
    <row r="16" spans="1:21" ht="90" x14ac:dyDescent="0.2">
      <c r="A16" s="4">
        <v>43977</v>
      </c>
      <c r="B16" s="5">
        <v>127015487</v>
      </c>
      <c r="C16" s="5"/>
      <c r="D16" s="5"/>
      <c r="E16" s="6" t="s">
        <v>65</v>
      </c>
      <c r="F16" s="7">
        <v>830146499</v>
      </c>
      <c r="G16" s="8" t="s">
        <v>25</v>
      </c>
      <c r="H16" s="14">
        <v>830146499</v>
      </c>
      <c r="I16" s="8" t="s">
        <v>25</v>
      </c>
      <c r="J16" s="12">
        <v>24</v>
      </c>
      <c r="K16" s="6" t="s">
        <v>18</v>
      </c>
      <c r="L16" s="29" t="s">
        <v>67</v>
      </c>
      <c r="M16" s="11">
        <v>156933500</v>
      </c>
      <c r="N16" s="11">
        <v>7912613</v>
      </c>
      <c r="O16" s="11">
        <v>3758491</v>
      </c>
      <c r="P16" s="11">
        <v>909951</v>
      </c>
      <c r="Q16" s="11">
        <v>659384</v>
      </c>
      <c r="R16" s="11"/>
      <c r="S16" s="11"/>
      <c r="T16" s="11"/>
      <c r="U16" s="9">
        <v>143693061</v>
      </c>
    </row>
    <row r="17" spans="1:21" ht="105" x14ac:dyDescent="0.2">
      <c r="A17" s="4">
        <v>43979</v>
      </c>
      <c r="B17" s="5">
        <v>127015487</v>
      </c>
      <c r="C17" s="5"/>
      <c r="D17" s="5"/>
      <c r="E17" s="6" t="s">
        <v>65</v>
      </c>
      <c r="F17" s="7">
        <v>901270111</v>
      </c>
      <c r="G17" s="8" t="s">
        <v>22</v>
      </c>
      <c r="H17" s="14">
        <v>901270111</v>
      </c>
      <c r="I17" s="8" t="s">
        <v>22</v>
      </c>
      <c r="J17" s="12">
        <v>25</v>
      </c>
      <c r="K17" s="6" t="s">
        <v>18</v>
      </c>
      <c r="L17" s="29" t="s">
        <v>68</v>
      </c>
      <c r="M17" s="11">
        <v>58107959</v>
      </c>
      <c r="N17" s="11">
        <v>2929813</v>
      </c>
      <c r="O17" s="11">
        <v>1391661</v>
      </c>
      <c r="P17" s="11">
        <v>336929</v>
      </c>
      <c r="Q17" s="11">
        <v>244151</v>
      </c>
      <c r="R17" s="11"/>
      <c r="S17" s="11"/>
      <c r="T17" s="11"/>
      <c r="U17" s="9">
        <v>53205405</v>
      </c>
    </row>
    <row r="18" spans="1:21" customFormat="1" ht="67.5" customHeight="1" x14ac:dyDescent="0.25">
      <c r="A18" s="22">
        <v>44166</v>
      </c>
      <c r="B18" s="23">
        <v>127015487</v>
      </c>
      <c r="C18" s="23"/>
      <c r="D18" s="23"/>
      <c r="E18" s="24" t="s">
        <v>78</v>
      </c>
      <c r="F18" s="23">
        <v>899999061</v>
      </c>
      <c r="G18" s="25" t="s">
        <v>79</v>
      </c>
      <c r="H18" s="25">
        <v>899999061</v>
      </c>
      <c r="I18" s="25" t="s">
        <v>79</v>
      </c>
      <c r="J18" s="25" t="s">
        <v>80</v>
      </c>
      <c r="K18" s="26" t="s">
        <v>81</v>
      </c>
      <c r="L18" s="30" t="s">
        <v>82</v>
      </c>
      <c r="M18" s="27">
        <v>39656683</v>
      </c>
      <c r="N18" s="27">
        <v>0</v>
      </c>
      <c r="O18" s="27">
        <v>0</v>
      </c>
      <c r="P18" s="27">
        <v>0</v>
      </c>
      <c r="Q18" s="27"/>
      <c r="R18" s="27"/>
      <c r="S18" s="27"/>
      <c r="T18" s="27">
        <v>0</v>
      </c>
      <c r="U18" s="27">
        <v>39656683</v>
      </c>
    </row>
    <row r="19" spans="1:21" customFormat="1" ht="67.5" customHeight="1" x14ac:dyDescent="0.25">
      <c r="A19" s="22">
        <v>44166</v>
      </c>
      <c r="B19" s="23">
        <v>127015690</v>
      </c>
      <c r="C19" s="23"/>
      <c r="D19" s="23"/>
      <c r="E19" s="24" t="s">
        <v>78</v>
      </c>
      <c r="F19" s="23">
        <v>899999061</v>
      </c>
      <c r="G19" s="25" t="s">
        <v>79</v>
      </c>
      <c r="H19" s="25">
        <v>899999061</v>
      </c>
      <c r="I19" s="25" t="s">
        <v>79</v>
      </c>
      <c r="J19" s="25" t="s">
        <v>80</v>
      </c>
      <c r="K19" s="26" t="s">
        <v>81</v>
      </c>
      <c r="L19" s="30" t="s">
        <v>82</v>
      </c>
      <c r="M19" s="27">
        <v>602081769</v>
      </c>
      <c r="N19" s="27">
        <v>0</v>
      </c>
      <c r="O19" s="27">
        <v>0</v>
      </c>
      <c r="P19" s="27">
        <v>0</v>
      </c>
      <c r="Q19" s="27"/>
      <c r="R19" s="27"/>
      <c r="S19" s="27"/>
      <c r="T19" s="27">
        <v>0</v>
      </c>
      <c r="U19" s="27">
        <v>602081769</v>
      </c>
    </row>
    <row r="20" spans="1:21" customFormat="1" ht="67.5" customHeight="1" x14ac:dyDescent="0.25">
      <c r="A20" s="22">
        <v>44166</v>
      </c>
      <c r="B20" s="23">
        <v>127015690</v>
      </c>
      <c r="C20" s="23"/>
      <c r="D20" s="23"/>
      <c r="E20" s="24" t="s">
        <v>78</v>
      </c>
      <c r="F20" s="23">
        <v>901321300</v>
      </c>
      <c r="G20" s="25" t="s">
        <v>83</v>
      </c>
      <c r="H20" s="25">
        <v>901321300</v>
      </c>
      <c r="I20" s="25" t="s">
        <v>83</v>
      </c>
      <c r="J20" s="25">
        <v>32</v>
      </c>
      <c r="K20" s="26" t="s">
        <v>18</v>
      </c>
      <c r="L20" s="30" t="s">
        <v>84</v>
      </c>
      <c r="M20" s="27">
        <v>86006645.099999994</v>
      </c>
      <c r="N20" s="27">
        <v>4336469.5</v>
      </c>
      <c r="O20" s="27">
        <v>2059823.01</v>
      </c>
      <c r="P20" s="27">
        <v>498693.99</v>
      </c>
      <c r="Q20" s="27">
        <v>361372</v>
      </c>
      <c r="R20" s="27"/>
      <c r="S20" s="27"/>
      <c r="T20" s="27"/>
      <c r="U20" s="27">
        <v>78750286.599999994</v>
      </c>
    </row>
    <row r="21" spans="1:21" customFormat="1" ht="67.5" customHeight="1" x14ac:dyDescent="0.25">
      <c r="A21" s="22">
        <v>44180</v>
      </c>
      <c r="B21" s="23">
        <v>127015487</v>
      </c>
      <c r="C21" s="23"/>
      <c r="D21" s="23"/>
      <c r="E21" s="24" t="s">
        <v>85</v>
      </c>
      <c r="F21" s="23">
        <v>899999061</v>
      </c>
      <c r="G21" s="25" t="s">
        <v>79</v>
      </c>
      <c r="H21" s="25">
        <v>899999061</v>
      </c>
      <c r="I21" s="25" t="s">
        <v>79</v>
      </c>
      <c r="J21" s="25" t="s">
        <v>86</v>
      </c>
      <c r="K21" s="26" t="s">
        <v>81</v>
      </c>
      <c r="L21" s="30" t="s">
        <v>87</v>
      </c>
      <c r="M21" s="27">
        <v>214764</v>
      </c>
      <c r="N21" s="27">
        <v>0</v>
      </c>
      <c r="O21" s="27">
        <v>0</v>
      </c>
      <c r="P21" s="27">
        <v>0</v>
      </c>
      <c r="Q21" s="27"/>
      <c r="R21" s="27"/>
      <c r="S21" s="27"/>
      <c r="T21" s="27">
        <v>0</v>
      </c>
      <c r="U21" s="27">
        <v>214764</v>
      </c>
    </row>
    <row r="22" spans="1:21" customFormat="1" ht="67.5" customHeight="1" x14ac:dyDescent="0.25">
      <c r="A22" s="22">
        <v>44180</v>
      </c>
      <c r="B22" s="23">
        <v>127015690</v>
      </c>
      <c r="C22" s="23"/>
      <c r="D22" s="23"/>
      <c r="E22" s="24" t="s">
        <v>85</v>
      </c>
      <c r="F22" s="23">
        <v>899999061</v>
      </c>
      <c r="G22" s="25" t="s">
        <v>79</v>
      </c>
      <c r="H22" s="25">
        <v>899999061</v>
      </c>
      <c r="I22" s="25" t="s">
        <v>79</v>
      </c>
      <c r="J22" s="25" t="s">
        <v>86</v>
      </c>
      <c r="K22" s="26" t="s">
        <v>81</v>
      </c>
      <c r="L22" s="30" t="s">
        <v>87</v>
      </c>
      <c r="M22" s="27">
        <v>21399742</v>
      </c>
      <c r="N22" s="27">
        <v>0</v>
      </c>
      <c r="O22" s="27">
        <v>0</v>
      </c>
      <c r="P22" s="27">
        <v>0</v>
      </c>
      <c r="Q22" s="27"/>
      <c r="R22" s="27"/>
      <c r="S22" s="27"/>
      <c r="T22" s="27">
        <v>0</v>
      </c>
      <c r="U22" s="27">
        <v>21399742</v>
      </c>
    </row>
    <row r="23" spans="1:21" customFormat="1" ht="67.5" customHeight="1" x14ac:dyDescent="0.25">
      <c r="A23" s="22">
        <v>44189</v>
      </c>
      <c r="B23" s="23">
        <v>127015487</v>
      </c>
      <c r="C23" s="23"/>
      <c r="D23" s="23"/>
      <c r="E23" s="24" t="s">
        <v>85</v>
      </c>
      <c r="F23" s="23">
        <v>899999061</v>
      </c>
      <c r="G23" s="25" t="s">
        <v>123</v>
      </c>
      <c r="H23" s="25">
        <v>899999061</v>
      </c>
      <c r="I23" s="25" t="s">
        <v>123</v>
      </c>
      <c r="J23" s="25">
        <v>36</v>
      </c>
      <c r="K23" s="26" t="s">
        <v>33</v>
      </c>
      <c r="L23" s="30" t="s">
        <v>88</v>
      </c>
      <c r="M23" s="27">
        <v>12146721</v>
      </c>
      <c r="N23" s="27">
        <v>0</v>
      </c>
      <c r="O23" s="27">
        <v>0</v>
      </c>
      <c r="P23" s="27">
        <v>0</v>
      </c>
      <c r="Q23" s="27"/>
      <c r="R23" s="27"/>
      <c r="S23" s="27"/>
      <c r="T23" s="27">
        <v>0</v>
      </c>
      <c r="U23" s="27">
        <v>12146721</v>
      </c>
    </row>
    <row r="24" spans="1:21" customFormat="1" ht="67.5" customHeight="1" x14ac:dyDescent="0.25">
      <c r="A24" s="22">
        <v>44189</v>
      </c>
      <c r="B24" s="23">
        <v>127015487</v>
      </c>
      <c r="C24" s="23"/>
      <c r="D24" s="23"/>
      <c r="E24" s="24" t="s">
        <v>85</v>
      </c>
      <c r="F24" s="23">
        <v>899999061</v>
      </c>
      <c r="G24" s="25" t="s">
        <v>123</v>
      </c>
      <c r="H24" s="25">
        <v>899999061</v>
      </c>
      <c r="I24" s="25" t="s">
        <v>123</v>
      </c>
      <c r="J24" s="25">
        <v>36</v>
      </c>
      <c r="K24" s="26" t="s">
        <v>33</v>
      </c>
      <c r="L24" s="30" t="s">
        <v>89</v>
      </c>
      <c r="M24" s="27">
        <v>229106</v>
      </c>
      <c r="N24" s="27">
        <v>0</v>
      </c>
      <c r="O24" s="27">
        <v>0</v>
      </c>
      <c r="P24" s="27">
        <v>0</v>
      </c>
      <c r="Q24" s="27"/>
      <c r="R24" s="27"/>
      <c r="S24" s="27"/>
      <c r="T24" s="27">
        <v>0</v>
      </c>
      <c r="U24" s="27">
        <v>229106</v>
      </c>
    </row>
    <row r="25" spans="1:21" customFormat="1" ht="67.5" customHeight="1" x14ac:dyDescent="0.25">
      <c r="A25" s="22">
        <v>44188</v>
      </c>
      <c r="B25" s="23">
        <v>127015690</v>
      </c>
      <c r="C25" s="23"/>
      <c r="D25" s="23"/>
      <c r="E25" s="24" t="s">
        <v>85</v>
      </c>
      <c r="F25" s="23">
        <v>901321300</v>
      </c>
      <c r="G25" s="25" t="s">
        <v>83</v>
      </c>
      <c r="H25" s="25">
        <v>901321300</v>
      </c>
      <c r="I25" s="25" t="s">
        <v>83</v>
      </c>
      <c r="J25" s="25">
        <v>38</v>
      </c>
      <c r="K25" s="26" t="s">
        <v>18</v>
      </c>
      <c r="L25" s="30" t="s">
        <v>90</v>
      </c>
      <c r="M25" s="27">
        <v>28668881.699999999</v>
      </c>
      <c r="N25" s="27">
        <v>1445489.83</v>
      </c>
      <c r="O25" s="27">
        <v>686607.67</v>
      </c>
      <c r="P25" s="27">
        <v>166231.32999999999</v>
      </c>
      <c r="Q25" s="27">
        <v>120457</v>
      </c>
      <c r="R25" s="27"/>
      <c r="S25" s="27"/>
      <c r="T25" s="27"/>
      <c r="U25" s="27">
        <v>26250095.869999997</v>
      </c>
    </row>
    <row r="26" spans="1:21" customFormat="1" ht="67.5" customHeight="1" x14ac:dyDescent="0.25">
      <c r="A26" s="22">
        <v>44188</v>
      </c>
      <c r="B26" s="23">
        <v>127015690</v>
      </c>
      <c r="C26" s="23"/>
      <c r="D26" s="23"/>
      <c r="E26" s="24" t="s">
        <v>85</v>
      </c>
      <c r="F26" s="23">
        <v>901321300</v>
      </c>
      <c r="G26" s="25" t="s">
        <v>83</v>
      </c>
      <c r="H26" s="25">
        <v>901321300</v>
      </c>
      <c r="I26" s="25" t="s">
        <v>83</v>
      </c>
      <c r="J26" s="25">
        <v>38</v>
      </c>
      <c r="K26" s="26" t="s">
        <v>18</v>
      </c>
      <c r="L26" s="30" t="s">
        <v>91</v>
      </c>
      <c r="M26" s="27">
        <v>12895262.98</v>
      </c>
      <c r="N26" s="27">
        <v>650181.32999999996</v>
      </c>
      <c r="O26" s="27">
        <v>308836.13</v>
      </c>
      <c r="P26" s="27">
        <v>74770.850000000006</v>
      </c>
      <c r="Q26" s="27">
        <v>54182</v>
      </c>
      <c r="R26" s="27"/>
      <c r="S26" s="27"/>
      <c r="T26" s="27"/>
      <c r="U26" s="27">
        <v>11807292.67</v>
      </c>
    </row>
    <row r="27" spans="1:21" customFormat="1" ht="67.5" customHeight="1" x14ac:dyDescent="0.25">
      <c r="A27" s="22">
        <v>44195</v>
      </c>
      <c r="B27" s="23">
        <v>127015690</v>
      </c>
      <c r="C27" s="23"/>
      <c r="D27" s="23"/>
      <c r="E27" s="24" t="s">
        <v>85</v>
      </c>
      <c r="F27" s="23">
        <v>901397336</v>
      </c>
      <c r="G27" s="25" t="s">
        <v>92</v>
      </c>
      <c r="H27" s="25">
        <v>901397336</v>
      </c>
      <c r="I27" s="25" t="s">
        <v>92</v>
      </c>
      <c r="J27" s="25">
        <v>37</v>
      </c>
      <c r="K27" s="26" t="s">
        <v>18</v>
      </c>
      <c r="L27" s="30" t="s">
        <v>93</v>
      </c>
      <c r="M27" s="27">
        <v>324644633.33999997</v>
      </c>
      <c r="N27" s="27">
        <v>6444304.6600000001</v>
      </c>
      <c r="O27" s="27">
        <v>364410.09</v>
      </c>
      <c r="P27" s="27">
        <v>2223285.11</v>
      </c>
      <c r="Q27" s="27">
        <v>6444305</v>
      </c>
      <c r="R27" s="27">
        <v>16110762</v>
      </c>
      <c r="S27" s="27"/>
      <c r="T27" s="27"/>
      <c r="U27" s="27">
        <v>293057566.47999996</v>
      </c>
    </row>
    <row r="28" spans="1:21" customFormat="1" ht="67.5" customHeight="1" x14ac:dyDescent="0.25">
      <c r="A28" s="22">
        <v>44224</v>
      </c>
      <c r="B28" s="23">
        <v>127015487</v>
      </c>
      <c r="C28" s="23"/>
      <c r="D28" s="23"/>
      <c r="E28" s="24" t="s">
        <v>94</v>
      </c>
      <c r="F28" s="23">
        <v>899999061</v>
      </c>
      <c r="G28" s="25" t="s">
        <v>79</v>
      </c>
      <c r="H28" s="25">
        <v>899999061</v>
      </c>
      <c r="I28" s="25" t="s">
        <v>79</v>
      </c>
      <c r="J28" s="25" t="s">
        <v>95</v>
      </c>
      <c r="K28" s="26" t="s">
        <v>81</v>
      </c>
      <c r="L28" s="30" t="s">
        <v>96</v>
      </c>
      <c r="M28" s="27">
        <v>154918.78</v>
      </c>
      <c r="N28" s="27">
        <v>0</v>
      </c>
      <c r="O28" s="27">
        <v>0</v>
      </c>
      <c r="P28" s="27">
        <v>0</v>
      </c>
      <c r="Q28" s="27"/>
      <c r="R28" s="27"/>
      <c r="S28" s="27"/>
      <c r="T28" s="27">
        <v>0</v>
      </c>
      <c r="U28" s="27">
        <v>154918.78</v>
      </c>
    </row>
    <row r="29" spans="1:21" customFormat="1" ht="67.5" customHeight="1" x14ac:dyDescent="0.25">
      <c r="A29" s="22">
        <v>44224</v>
      </c>
      <c r="B29" s="23">
        <v>127015690</v>
      </c>
      <c r="C29" s="23"/>
      <c r="D29" s="23"/>
      <c r="E29" s="24" t="s">
        <v>94</v>
      </c>
      <c r="F29" s="23">
        <v>899999061</v>
      </c>
      <c r="G29" s="25" t="s">
        <v>79</v>
      </c>
      <c r="H29" s="25">
        <v>899999061</v>
      </c>
      <c r="I29" s="25" t="s">
        <v>79</v>
      </c>
      <c r="J29" s="25" t="s">
        <v>95</v>
      </c>
      <c r="K29" s="26" t="s">
        <v>81</v>
      </c>
      <c r="L29" s="30" t="s">
        <v>96</v>
      </c>
      <c r="M29" s="27">
        <v>18720848.219999999</v>
      </c>
      <c r="N29" s="27">
        <v>0</v>
      </c>
      <c r="O29" s="27">
        <v>0</v>
      </c>
      <c r="P29" s="27">
        <v>0</v>
      </c>
      <c r="Q29" s="27"/>
      <c r="R29" s="27"/>
      <c r="S29" s="27"/>
      <c r="T29" s="27">
        <v>0</v>
      </c>
      <c r="U29" s="27">
        <v>18720848.219999999</v>
      </c>
    </row>
    <row r="30" spans="1:21" customFormat="1" ht="67.5" customHeight="1" x14ac:dyDescent="0.25">
      <c r="A30" s="22">
        <v>44225</v>
      </c>
      <c r="B30" s="23">
        <v>127015690</v>
      </c>
      <c r="C30" s="23"/>
      <c r="D30" s="23"/>
      <c r="E30" s="24" t="s">
        <v>94</v>
      </c>
      <c r="F30" s="23">
        <v>901321300</v>
      </c>
      <c r="G30" s="25" t="s">
        <v>83</v>
      </c>
      <c r="H30" s="25">
        <v>901321300</v>
      </c>
      <c r="I30" s="25" t="s">
        <v>83</v>
      </c>
      <c r="J30" s="25">
        <v>48</v>
      </c>
      <c r="K30" s="26" t="s">
        <v>18</v>
      </c>
      <c r="L30" s="30" t="s">
        <v>97</v>
      </c>
      <c r="M30" s="27">
        <v>28668881.699999999</v>
      </c>
      <c r="N30" s="27">
        <v>1445489.83</v>
      </c>
      <c r="O30" s="27">
        <v>686607.67</v>
      </c>
      <c r="P30" s="27">
        <v>166231.32999999999</v>
      </c>
      <c r="Q30" s="27">
        <v>120457</v>
      </c>
      <c r="R30" s="27"/>
      <c r="S30" s="27"/>
      <c r="T30" s="27"/>
      <c r="U30" s="27">
        <v>26250095.869999997</v>
      </c>
    </row>
    <row r="31" spans="1:21" customFormat="1" ht="67.5" customHeight="1" x14ac:dyDescent="0.25">
      <c r="A31" s="22">
        <v>44225</v>
      </c>
      <c r="B31" s="23">
        <v>127015690</v>
      </c>
      <c r="C31" s="23"/>
      <c r="D31" s="23"/>
      <c r="E31" s="24" t="s">
        <v>94</v>
      </c>
      <c r="F31" s="23">
        <v>901321300</v>
      </c>
      <c r="G31" s="25" t="s">
        <v>83</v>
      </c>
      <c r="H31" s="25">
        <v>901321300</v>
      </c>
      <c r="I31" s="25" t="s">
        <v>83</v>
      </c>
      <c r="J31" s="25">
        <v>48</v>
      </c>
      <c r="K31" s="26" t="s">
        <v>18</v>
      </c>
      <c r="L31" s="30" t="s">
        <v>98</v>
      </c>
      <c r="M31" s="27">
        <v>17143991.25</v>
      </c>
      <c r="N31" s="27">
        <v>864402.92</v>
      </c>
      <c r="O31" s="27">
        <v>410591.39</v>
      </c>
      <c r="P31" s="27">
        <v>99406.34</v>
      </c>
      <c r="Q31" s="27">
        <v>72034</v>
      </c>
      <c r="R31" s="27"/>
      <c r="S31" s="27"/>
      <c r="T31" s="27"/>
      <c r="U31" s="27">
        <v>15697556.6</v>
      </c>
    </row>
    <row r="32" spans="1:21" customFormat="1" ht="67.5" customHeight="1" x14ac:dyDescent="0.25">
      <c r="A32" s="22">
        <v>44224</v>
      </c>
      <c r="B32" s="23">
        <v>127015690</v>
      </c>
      <c r="C32" s="23"/>
      <c r="D32" s="23"/>
      <c r="E32" s="24" t="s">
        <v>94</v>
      </c>
      <c r="F32" s="23">
        <v>901397336</v>
      </c>
      <c r="G32" s="25" t="s">
        <v>92</v>
      </c>
      <c r="H32" s="25">
        <v>901397336</v>
      </c>
      <c r="I32" s="25" t="s">
        <v>92</v>
      </c>
      <c r="J32" s="25">
        <v>43</v>
      </c>
      <c r="K32" s="26" t="s">
        <v>18</v>
      </c>
      <c r="L32" s="30" t="s">
        <v>99</v>
      </c>
      <c r="M32" s="27">
        <v>432222802.98000002</v>
      </c>
      <c r="N32" s="27">
        <v>8579767.3399999999</v>
      </c>
      <c r="O32" s="27">
        <v>485165.42</v>
      </c>
      <c r="P32" s="27">
        <v>2960019.73</v>
      </c>
      <c r="Q32" s="27">
        <v>8579767</v>
      </c>
      <c r="R32" s="27">
        <v>21449418</v>
      </c>
      <c r="S32" s="27"/>
      <c r="T32" s="27"/>
      <c r="U32" s="27">
        <v>390168665.49000001</v>
      </c>
    </row>
    <row r="33" spans="1:21" customFormat="1" ht="67.5" customHeight="1" x14ac:dyDescent="0.25">
      <c r="A33" s="22">
        <v>44245</v>
      </c>
      <c r="B33" s="23">
        <v>127015487</v>
      </c>
      <c r="C33" s="23"/>
      <c r="D33" s="23"/>
      <c r="E33" s="24" t="s">
        <v>100</v>
      </c>
      <c r="F33" s="23">
        <v>899999061</v>
      </c>
      <c r="G33" s="25" t="s">
        <v>79</v>
      </c>
      <c r="H33" s="25">
        <v>899999061</v>
      </c>
      <c r="I33" s="25" t="s">
        <v>79</v>
      </c>
      <c r="J33" s="25" t="s">
        <v>101</v>
      </c>
      <c r="K33" s="26" t="s">
        <v>81</v>
      </c>
      <c r="L33" s="30" t="s">
        <v>102</v>
      </c>
      <c r="M33" s="27">
        <v>135506</v>
      </c>
      <c r="N33" s="27">
        <v>0</v>
      </c>
      <c r="O33" s="27">
        <v>0</v>
      </c>
      <c r="P33" s="27">
        <v>0</v>
      </c>
      <c r="Q33" s="27"/>
      <c r="R33" s="27"/>
      <c r="S33" s="27"/>
      <c r="T33" s="27">
        <v>0</v>
      </c>
      <c r="U33" s="27">
        <v>135506</v>
      </c>
    </row>
    <row r="34" spans="1:21" customFormat="1" ht="67.5" customHeight="1" x14ac:dyDescent="0.25">
      <c r="A34" s="22">
        <v>44245</v>
      </c>
      <c r="B34" s="23">
        <v>127015690</v>
      </c>
      <c r="C34" s="23"/>
      <c r="D34" s="23"/>
      <c r="E34" s="24" t="s">
        <v>100</v>
      </c>
      <c r="F34" s="23">
        <v>899999061</v>
      </c>
      <c r="G34" s="25" t="s">
        <v>79</v>
      </c>
      <c r="H34" s="25">
        <v>899999061</v>
      </c>
      <c r="I34" s="25" t="s">
        <v>79</v>
      </c>
      <c r="J34" s="25" t="s">
        <v>101</v>
      </c>
      <c r="K34" s="26" t="s">
        <v>81</v>
      </c>
      <c r="L34" s="30" t="s">
        <v>102</v>
      </c>
      <c r="M34" s="27">
        <v>16917242</v>
      </c>
      <c r="N34" s="27">
        <v>0</v>
      </c>
      <c r="O34" s="27">
        <v>0</v>
      </c>
      <c r="P34" s="27">
        <v>0</v>
      </c>
      <c r="Q34" s="27"/>
      <c r="R34" s="27"/>
      <c r="S34" s="27"/>
      <c r="T34" s="27">
        <v>0</v>
      </c>
      <c r="U34" s="27">
        <v>16917242</v>
      </c>
    </row>
    <row r="35" spans="1:21" customFormat="1" ht="67.5" customHeight="1" x14ac:dyDescent="0.25">
      <c r="A35" s="22">
        <v>44253</v>
      </c>
      <c r="B35" s="23">
        <v>127015690</v>
      </c>
      <c r="C35" s="23"/>
      <c r="D35" s="23"/>
      <c r="E35" s="24" t="s">
        <v>100</v>
      </c>
      <c r="F35" s="23">
        <v>901321300</v>
      </c>
      <c r="G35" s="25" t="s">
        <v>83</v>
      </c>
      <c r="H35" s="25">
        <v>901321300</v>
      </c>
      <c r="I35" s="25" t="s">
        <v>83</v>
      </c>
      <c r="J35" s="25">
        <v>49</v>
      </c>
      <c r="K35" s="26" t="s">
        <v>18</v>
      </c>
      <c r="L35" s="30" t="s">
        <v>98</v>
      </c>
      <c r="M35" s="27">
        <v>28668881.699999999</v>
      </c>
      <c r="N35" s="27">
        <v>1445489.83</v>
      </c>
      <c r="O35" s="27">
        <v>686607.67</v>
      </c>
      <c r="P35" s="27">
        <v>166231.32999999999</v>
      </c>
      <c r="Q35" s="27">
        <v>120457</v>
      </c>
      <c r="R35" s="27"/>
      <c r="S35" s="27"/>
      <c r="T35" s="27"/>
      <c r="U35" s="27">
        <v>26250095.869999997</v>
      </c>
    </row>
    <row r="36" spans="1:21" customFormat="1" ht="67.5" customHeight="1" x14ac:dyDescent="0.25">
      <c r="A36" s="22">
        <v>44253</v>
      </c>
      <c r="B36" s="23">
        <v>127015690</v>
      </c>
      <c r="C36" s="23"/>
      <c r="D36" s="23"/>
      <c r="E36" s="24" t="s">
        <v>100</v>
      </c>
      <c r="F36" s="23">
        <v>901321300</v>
      </c>
      <c r="G36" s="25" t="s">
        <v>83</v>
      </c>
      <c r="H36" s="25">
        <v>901321300</v>
      </c>
      <c r="I36" s="25" t="s">
        <v>83</v>
      </c>
      <c r="J36" s="25">
        <v>49</v>
      </c>
      <c r="K36" s="26" t="s">
        <v>18</v>
      </c>
      <c r="L36" s="30" t="s">
        <v>103</v>
      </c>
      <c r="M36" s="27">
        <v>9391925.6400000006</v>
      </c>
      <c r="N36" s="27">
        <v>473542.47</v>
      </c>
      <c r="O36" s="27">
        <v>224932.67</v>
      </c>
      <c r="P36" s="27">
        <v>54457.38</v>
      </c>
      <c r="Q36" s="27">
        <v>39462</v>
      </c>
      <c r="R36" s="27"/>
      <c r="S36" s="27"/>
      <c r="T36" s="27"/>
      <c r="U36" s="27">
        <v>8599531.120000001</v>
      </c>
    </row>
    <row r="37" spans="1:21" customFormat="1" ht="67.5" customHeight="1" x14ac:dyDescent="0.25">
      <c r="A37" s="22">
        <v>44253</v>
      </c>
      <c r="B37" s="23">
        <v>127015690</v>
      </c>
      <c r="C37" s="23"/>
      <c r="D37" s="23"/>
      <c r="E37" s="24" t="s">
        <v>100</v>
      </c>
      <c r="F37" s="23">
        <v>901397336</v>
      </c>
      <c r="G37" s="25" t="s">
        <v>92</v>
      </c>
      <c r="H37" s="25">
        <v>901397336</v>
      </c>
      <c r="I37" s="25" t="s">
        <v>92</v>
      </c>
      <c r="J37" s="25">
        <v>51</v>
      </c>
      <c r="K37" s="26" t="s">
        <v>18</v>
      </c>
      <c r="L37" s="30" t="s">
        <v>104</v>
      </c>
      <c r="M37" s="27">
        <v>236501755.56</v>
      </c>
      <c r="N37" s="27">
        <v>4694639.0199999996</v>
      </c>
      <c r="O37" s="27">
        <v>265470.65999999997</v>
      </c>
      <c r="P37" s="27">
        <v>1619650.46</v>
      </c>
      <c r="Q37" s="27">
        <v>4694639</v>
      </c>
      <c r="R37" s="27">
        <v>11736598</v>
      </c>
      <c r="S37" s="27"/>
      <c r="T37" s="27"/>
      <c r="U37" s="27">
        <v>213490758.42000002</v>
      </c>
    </row>
    <row r="38" spans="1:21" customFormat="1" ht="67.5" customHeight="1" x14ac:dyDescent="0.25">
      <c r="A38" s="22">
        <v>44279</v>
      </c>
      <c r="B38" s="23">
        <v>127015690</v>
      </c>
      <c r="C38" s="23"/>
      <c r="D38" s="23"/>
      <c r="E38" s="24" t="s">
        <v>107</v>
      </c>
      <c r="F38" s="23">
        <v>901321300</v>
      </c>
      <c r="G38" s="25" t="s">
        <v>83</v>
      </c>
      <c r="H38" s="25">
        <v>901321300</v>
      </c>
      <c r="I38" s="25" t="s">
        <v>83</v>
      </c>
      <c r="J38" s="25">
        <v>67</v>
      </c>
      <c r="K38" s="26" t="s">
        <v>18</v>
      </c>
      <c r="L38" s="30" t="s">
        <v>108</v>
      </c>
      <c r="M38" s="27">
        <v>28668881.699999999</v>
      </c>
      <c r="N38" s="27">
        <v>1445489.83</v>
      </c>
      <c r="O38" s="27">
        <v>686607.67</v>
      </c>
      <c r="P38" s="27">
        <v>166231.32999999999</v>
      </c>
      <c r="Q38" s="27">
        <v>120457</v>
      </c>
      <c r="R38" s="27"/>
      <c r="S38" s="27"/>
      <c r="T38" s="27"/>
      <c r="U38" s="27">
        <v>26250095.869999997</v>
      </c>
    </row>
    <row r="39" spans="1:21" customFormat="1" ht="67.5" customHeight="1" x14ac:dyDescent="0.25">
      <c r="A39" s="22">
        <v>44284</v>
      </c>
      <c r="B39" s="23">
        <v>127015487</v>
      </c>
      <c r="C39" s="23"/>
      <c r="D39" s="23"/>
      <c r="E39" s="24" t="s">
        <v>107</v>
      </c>
      <c r="F39" s="23">
        <v>899999061</v>
      </c>
      <c r="G39" s="25" t="s">
        <v>79</v>
      </c>
      <c r="H39" s="25">
        <v>899999061</v>
      </c>
      <c r="I39" s="25" t="s">
        <v>79</v>
      </c>
      <c r="J39" s="25" t="s">
        <v>109</v>
      </c>
      <c r="K39" s="26" t="s">
        <v>81</v>
      </c>
      <c r="L39" s="30" t="s">
        <v>110</v>
      </c>
      <c r="M39" s="27">
        <v>61553</v>
      </c>
      <c r="N39" s="27">
        <v>0</v>
      </c>
      <c r="O39" s="27">
        <v>0</v>
      </c>
      <c r="P39" s="27">
        <v>0</v>
      </c>
      <c r="Q39" s="27"/>
      <c r="R39" s="27"/>
      <c r="S39" s="27" t="s">
        <v>49</v>
      </c>
      <c r="T39" s="27">
        <v>0</v>
      </c>
      <c r="U39" s="27">
        <v>61553</v>
      </c>
    </row>
    <row r="40" spans="1:21" customFormat="1" ht="67.5" customHeight="1" x14ac:dyDescent="0.25">
      <c r="A40" s="22">
        <v>44284</v>
      </c>
      <c r="B40" s="23">
        <v>127015690</v>
      </c>
      <c r="C40" s="23"/>
      <c r="D40" s="23"/>
      <c r="E40" s="24" t="s">
        <v>107</v>
      </c>
      <c r="F40" s="23">
        <v>899999061</v>
      </c>
      <c r="G40" s="25" t="s">
        <v>79</v>
      </c>
      <c r="H40" s="25">
        <v>899999061</v>
      </c>
      <c r="I40" s="25" t="s">
        <v>79</v>
      </c>
      <c r="J40" s="25" t="s">
        <v>109</v>
      </c>
      <c r="K40" s="26" t="s">
        <v>81</v>
      </c>
      <c r="L40" s="30" t="s">
        <v>110</v>
      </c>
      <c r="M40" s="27">
        <v>7525396</v>
      </c>
      <c r="N40" s="27">
        <v>0</v>
      </c>
      <c r="O40" s="27">
        <v>0</v>
      </c>
      <c r="P40" s="27">
        <v>0</v>
      </c>
      <c r="Q40" s="27"/>
      <c r="R40" s="27"/>
      <c r="S40" s="27" t="s">
        <v>49</v>
      </c>
      <c r="T40" s="27">
        <v>0</v>
      </c>
      <c r="U40" s="27">
        <v>7525396</v>
      </c>
    </row>
    <row r="41" spans="1:21" customFormat="1" ht="67.5" customHeight="1" x14ac:dyDescent="0.25">
      <c r="A41" s="22">
        <v>44301</v>
      </c>
      <c r="B41" s="23">
        <v>127015690</v>
      </c>
      <c r="C41" s="23"/>
      <c r="D41" s="23"/>
      <c r="E41" s="48">
        <v>44287</v>
      </c>
      <c r="F41" s="49">
        <v>901397336</v>
      </c>
      <c r="G41" s="50" t="s">
        <v>92</v>
      </c>
      <c r="H41" s="50">
        <v>901397336</v>
      </c>
      <c r="I41" s="50" t="s">
        <v>92</v>
      </c>
      <c r="J41" s="50">
        <v>89</v>
      </c>
      <c r="K41" s="51" t="s">
        <v>18</v>
      </c>
      <c r="L41" s="52" t="s">
        <v>111</v>
      </c>
      <c r="M41" s="31">
        <v>290579935.94</v>
      </c>
      <c r="N41" s="31">
        <v>5768109</v>
      </c>
      <c r="O41" s="31">
        <v>326172.84000000003</v>
      </c>
      <c r="P41" s="31">
        <v>1989997.61</v>
      </c>
      <c r="Q41" s="31">
        <v>5768109</v>
      </c>
      <c r="R41" s="31">
        <v>14420273</v>
      </c>
      <c r="S41" s="31">
        <v>0</v>
      </c>
      <c r="T41" s="31">
        <v>0</v>
      </c>
      <c r="U41" s="31">
        <v>262307274.49000001</v>
      </c>
    </row>
    <row r="42" spans="1:21" customFormat="1" ht="67.5" customHeight="1" x14ac:dyDescent="0.25">
      <c r="A42" s="22">
        <v>44314</v>
      </c>
      <c r="B42" s="23">
        <v>127015690</v>
      </c>
      <c r="C42" s="23"/>
      <c r="D42" s="23"/>
      <c r="E42" s="48">
        <v>44287</v>
      </c>
      <c r="F42" s="49">
        <v>901321300</v>
      </c>
      <c r="G42" s="50" t="s">
        <v>83</v>
      </c>
      <c r="H42" s="50">
        <v>901321300</v>
      </c>
      <c r="I42" s="50" t="s">
        <v>83</v>
      </c>
      <c r="J42" s="50">
        <v>119</v>
      </c>
      <c r="K42" s="51" t="s">
        <v>18</v>
      </c>
      <c r="L42" s="52" t="s">
        <v>112</v>
      </c>
      <c r="M42" s="31">
        <v>28668881.699999999</v>
      </c>
      <c r="N42" s="31">
        <v>1445489.83</v>
      </c>
      <c r="O42" s="31">
        <v>686607.67</v>
      </c>
      <c r="P42" s="31">
        <v>166231.32999999999</v>
      </c>
      <c r="Q42" s="31">
        <v>120457</v>
      </c>
      <c r="R42" s="31">
        <v>0</v>
      </c>
      <c r="S42" s="31">
        <v>0</v>
      </c>
      <c r="T42" s="31">
        <v>0</v>
      </c>
      <c r="U42" s="31">
        <v>26250095.869999997</v>
      </c>
    </row>
    <row r="43" spans="1:21" customFormat="1" ht="67.5" customHeight="1" x14ac:dyDescent="0.25">
      <c r="A43" s="22">
        <v>44314</v>
      </c>
      <c r="B43" s="23">
        <v>127015690</v>
      </c>
      <c r="C43" s="23"/>
      <c r="D43" s="23"/>
      <c r="E43" s="48">
        <v>44287</v>
      </c>
      <c r="F43" s="49">
        <v>901321300</v>
      </c>
      <c r="G43" s="50" t="s">
        <v>83</v>
      </c>
      <c r="H43" s="50">
        <v>901321300</v>
      </c>
      <c r="I43" s="50" t="s">
        <v>83</v>
      </c>
      <c r="J43" s="50">
        <v>119</v>
      </c>
      <c r="K43" s="51" t="s">
        <v>18</v>
      </c>
      <c r="L43" s="52" t="s">
        <v>113</v>
      </c>
      <c r="M43" s="31">
        <v>34138904.329999998</v>
      </c>
      <c r="N43" s="31">
        <v>1721289.29</v>
      </c>
      <c r="O43" s="31">
        <v>817612.41</v>
      </c>
      <c r="P43" s="31">
        <v>197948.27</v>
      </c>
      <c r="Q43" s="31">
        <v>143441</v>
      </c>
      <c r="R43" s="31">
        <v>0</v>
      </c>
      <c r="S43" s="31">
        <v>0</v>
      </c>
      <c r="T43" s="31">
        <v>0</v>
      </c>
      <c r="U43" s="31">
        <v>31258613.359999999</v>
      </c>
    </row>
    <row r="44" spans="1:21" customFormat="1" ht="67.5" customHeight="1" x14ac:dyDescent="0.25">
      <c r="A44" s="22">
        <v>44319</v>
      </c>
      <c r="B44" s="23">
        <v>127015690</v>
      </c>
      <c r="C44" s="23"/>
      <c r="D44" s="23"/>
      <c r="E44" s="48">
        <v>44316</v>
      </c>
      <c r="F44" s="49">
        <v>901397336</v>
      </c>
      <c r="G44" s="50" t="s">
        <v>92</v>
      </c>
      <c r="H44" s="50">
        <v>901397336</v>
      </c>
      <c r="I44" s="50" t="s">
        <v>92</v>
      </c>
      <c r="J44" s="50">
        <v>118</v>
      </c>
      <c r="K44" s="51" t="s">
        <v>18</v>
      </c>
      <c r="L44" s="52" t="s">
        <v>114</v>
      </c>
      <c r="M44" s="31">
        <v>565858535.17999995</v>
      </c>
      <c r="N44" s="31">
        <v>11232481.359999999</v>
      </c>
      <c r="O44" s="31">
        <v>635170.06999999995</v>
      </c>
      <c r="P44" s="31">
        <v>3875206.07</v>
      </c>
      <c r="Q44" s="31">
        <v>11232481</v>
      </c>
      <c r="R44" s="31">
        <v>28081203</v>
      </c>
      <c r="S44" s="31">
        <v>0</v>
      </c>
      <c r="T44" s="31">
        <v>0</v>
      </c>
      <c r="U44" s="31">
        <f t="shared" ref="U44:U46" si="3">+M44-N44-O44-P44-Q44-R44-S44-T44</f>
        <v>510801993.67999983</v>
      </c>
    </row>
    <row r="45" spans="1:21" customFormat="1" ht="67.5" customHeight="1" x14ac:dyDescent="0.25">
      <c r="A45" s="22">
        <v>44347</v>
      </c>
      <c r="B45" s="23">
        <v>127015690</v>
      </c>
      <c r="C45" s="23"/>
      <c r="D45" s="23"/>
      <c r="E45" s="48">
        <v>44327</v>
      </c>
      <c r="F45" s="49">
        <v>901321300</v>
      </c>
      <c r="G45" s="50" t="s">
        <v>83</v>
      </c>
      <c r="H45" s="50">
        <v>901321300</v>
      </c>
      <c r="I45" s="50" t="s">
        <v>83</v>
      </c>
      <c r="J45" s="50">
        <v>153</v>
      </c>
      <c r="K45" s="51" t="s">
        <v>18</v>
      </c>
      <c r="L45" s="52" t="s">
        <v>115</v>
      </c>
      <c r="M45" s="31">
        <v>28668881.699999999</v>
      </c>
      <c r="N45" s="31">
        <v>1445489.83</v>
      </c>
      <c r="O45" s="31">
        <v>686607.67</v>
      </c>
      <c r="P45" s="31">
        <v>166231.32999999999</v>
      </c>
      <c r="Q45" s="31">
        <v>120457</v>
      </c>
      <c r="R45" s="31">
        <v>0</v>
      </c>
      <c r="S45" s="31">
        <v>0</v>
      </c>
      <c r="T45" s="31">
        <v>0</v>
      </c>
      <c r="U45" s="31">
        <f t="shared" si="3"/>
        <v>26250095.869999997</v>
      </c>
    </row>
    <row r="46" spans="1:21" customFormat="1" ht="67.5" customHeight="1" x14ac:dyDescent="0.25">
      <c r="A46" s="22">
        <v>44347</v>
      </c>
      <c r="B46" s="23">
        <v>127015690</v>
      </c>
      <c r="C46" s="23"/>
      <c r="D46" s="23"/>
      <c r="E46" s="48">
        <v>44327</v>
      </c>
      <c r="F46" s="49">
        <v>901321300</v>
      </c>
      <c r="G46" s="50" t="s">
        <v>83</v>
      </c>
      <c r="H46" s="50">
        <v>901321300</v>
      </c>
      <c r="I46" s="50" t="s">
        <v>83</v>
      </c>
      <c r="J46" s="50">
        <v>153</v>
      </c>
      <c r="K46" s="51" t="s">
        <v>18</v>
      </c>
      <c r="L46" s="52" t="s">
        <v>116</v>
      </c>
      <c r="M46" s="31">
        <v>27504925.100000001</v>
      </c>
      <c r="N46" s="31">
        <v>1386802.95</v>
      </c>
      <c r="O46" s="31">
        <v>658731.4</v>
      </c>
      <c r="P46" s="31">
        <v>159482.34</v>
      </c>
      <c r="Q46" s="31">
        <v>115567</v>
      </c>
      <c r="R46" s="31">
        <v>0</v>
      </c>
      <c r="S46" s="31">
        <v>0</v>
      </c>
      <c r="T46" s="31">
        <v>0</v>
      </c>
      <c r="U46" s="31">
        <f t="shared" si="3"/>
        <v>25184341.410000004</v>
      </c>
    </row>
    <row r="47" spans="1:21" customFormat="1" ht="67.5" customHeight="1" x14ac:dyDescent="0.25">
      <c r="A47" s="22">
        <v>44348</v>
      </c>
      <c r="B47" s="23">
        <v>127015690</v>
      </c>
      <c r="C47" s="23"/>
      <c r="D47" s="23"/>
      <c r="E47" s="48">
        <v>44347</v>
      </c>
      <c r="F47" s="49">
        <v>901397336</v>
      </c>
      <c r="G47" s="50" t="s">
        <v>92</v>
      </c>
      <c r="H47" s="50">
        <v>901397336</v>
      </c>
      <c r="I47" s="50" t="s">
        <v>92</v>
      </c>
      <c r="J47" s="50">
        <v>152</v>
      </c>
      <c r="K47" s="51" t="s">
        <v>18</v>
      </c>
      <c r="L47" s="52" t="s">
        <v>114</v>
      </c>
      <c r="M47" s="31">
        <v>692963728.08000004</v>
      </c>
      <c r="N47" s="31">
        <v>13755562</v>
      </c>
      <c r="O47" s="31">
        <v>777844.28</v>
      </c>
      <c r="P47" s="31">
        <v>4745668.8899999997</v>
      </c>
      <c r="Q47" s="31">
        <v>13755562</v>
      </c>
      <c r="R47" s="31">
        <v>34388905</v>
      </c>
      <c r="S47" s="31"/>
      <c r="T47" s="31"/>
      <c r="U47" s="31">
        <v>625540185.91000009</v>
      </c>
    </row>
    <row r="48" spans="1:21" customFormat="1" ht="67.5" customHeight="1" x14ac:dyDescent="0.25">
      <c r="A48" s="22">
        <v>44364</v>
      </c>
      <c r="B48" s="23">
        <v>127015690</v>
      </c>
      <c r="C48" s="23"/>
      <c r="D48" s="23"/>
      <c r="E48" s="48">
        <v>44349</v>
      </c>
      <c r="F48" s="49">
        <v>99997253238</v>
      </c>
      <c r="G48" s="50" t="s">
        <v>105</v>
      </c>
      <c r="H48" s="50">
        <v>99997253238</v>
      </c>
      <c r="I48" s="50" t="s">
        <v>105</v>
      </c>
      <c r="J48" s="50" t="s">
        <v>117</v>
      </c>
      <c r="K48" s="51" t="s">
        <v>106</v>
      </c>
      <c r="L48" s="52" t="s">
        <v>118</v>
      </c>
      <c r="M48" s="31">
        <v>172700</v>
      </c>
      <c r="N48" s="31"/>
      <c r="O48" s="31"/>
      <c r="P48" s="31"/>
      <c r="Q48" s="31"/>
      <c r="R48" s="31"/>
      <c r="S48" s="31"/>
      <c r="T48" s="31"/>
      <c r="U48" s="31">
        <v>172700</v>
      </c>
    </row>
    <row r="49" spans="1:21" customFormat="1" ht="67.5" customHeight="1" x14ac:dyDescent="0.25">
      <c r="A49" s="22">
        <v>44370</v>
      </c>
      <c r="B49" s="23">
        <v>127015690</v>
      </c>
      <c r="C49" s="23"/>
      <c r="D49" s="23"/>
      <c r="E49" s="48">
        <v>44349</v>
      </c>
      <c r="F49" s="49">
        <v>79272193</v>
      </c>
      <c r="G49" s="50" t="s">
        <v>119</v>
      </c>
      <c r="H49" s="50">
        <v>79272193</v>
      </c>
      <c r="I49" s="50" t="s">
        <v>119</v>
      </c>
      <c r="J49" s="50">
        <v>160</v>
      </c>
      <c r="K49" s="51" t="s">
        <v>18</v>
      </c>
      <c r="L49" s="52" t="s">
        <v>120</v>
      </c>
      <c r="M49" s="31">
        <v>3100000</v>
      </c>
      <c r="N49" s="31"/>
      <c r="O49" s="31"/>
      <c r="P49" s="31">
        <v>29946</v>
      </c>
      <c r="Q49" s="31"/>
      <c r="R49" s="31"/>
      <c r="S49" s="31"/>
      <c r="T49" s="31"/>
      <c r="U49" s="31">
        <v>3070054</v>
      </c>
    </row>
    <row r="50" spans="1:21" customFormat="1" ht="67.5" customHeight="1" x14ac:dyDescent="0.25">
      <c r="A50" s="22">
        <v>44375</v>
      </c>
      <c r="B50" s="23">
        <v>127015690</v>
      </c>
      <c r="C50" s="23"/>
      <c r="D50" s="23"/>
      <c r="E50" s="48">
        <v>44349</v>
      </c>
      <c r="F50" s="49">
        <v>79272193</v>
      </c>
      <c r="G50" s="50" t="s">
        <v>119</v>
      </c>
      <c r="H50" s="50">
        <v>79272193</v>
      </c>
      <c r="I50" s="50" t="s">
        <v>119</v>
      </c>
      <c r="J50" s="50">
        <v>163</v>
      </c>
      <c r="K50" s="51" t="s">
        <v>18</v>
      </c>
      <c r="L50" s="52" t="s">
        <v>121</v>
      </c>
      <c r="M50" s="31">
        <v>6200000</v>
      </c>
      <c r="N50" s="31">
        <v>610840</v>
      </c>
      <c r="O50" s="31"/>
      <c r="P50" s="31">
        <v>59892</v>
      </c>
      <c r="Q50" s="31"/>
      <c r="R50" s="31"/>
      <c r="S50" s="31"/>
      <c r="T50" s="31"/>
      <c r="U50" s="31">
        <v>5529268</v>
      </c>
    </row>
    <row r="51" spans="1:21" customFormat="1" ht="67.5" customHeight="1" x14ac:dyDescent="0.25">
      <c r="A51" s="22">
        <v>44377</v>
      </c>
      <c r="B51" s="23">
        <v>127015690</v>
      </c>
      <c r="C51" s="23"/>
      <c r="D51" s="23"/>
      <c r="E51" s="48">
        <v>44349</v>
      </c>
      <c r="F51" s="49">
        <v>901397336</v>
      </c>
      <c r="G51" s="50" t="s">
        <v>92</v>
      </c>
      <c r="H51" s="50">
        <v>901397336</v>
      </c>
      <c r="I51" s="50" t="s">
        <v>92</v>
      </c>
      <c r="J51" s="50">
        <v>161</v>
      </c>
      <c r="K51" s="51" t="s">
        <v>18</v>
      </c>
      <c r="L51" s="52" t="s">
        <v>122</v>
      </c>
      <c r="M51" s="31">
        <v>598357082.62</v>
      </c>
      <c r="N51" s="31">
        <v>11877588.41</v>
      </c>
      <c r="O51" s="31">
        <v>671649.35</v>
      </c>
      <c r="P51" s="31">
        <v>4097768</v>
      </c>
      <c r="Q51" s="31">
        <v>11877588</v>
      </c>
      <c r="R51" s="31">
        <v>29693971</v>
      </c>
      <c r="S51" s="31"/>
      <c r="T51" s="31"/>
      <c r="U51" s="31">
        <v>540138517.86000001</v>
      </c>
    </row>
    <row r="52" spans="1:21" customFormat="1" ht="67.5" customHeight="1" x14ac:dyDescent="0.25">
      <c r="A52" s="22">
        <v>44378</v>
      </c>
      <c r="B52" s="23">
        <v>127015690</v>
      </c>
      <c r="C52" s="23">
        <v>90840036690</v>
      </c>
      <c r="D52" s="23" t="s">
        <v>137</v>
      </c>
      <c r="E52" s="48">
        <v>44378</v>
      </c>
      <c r="F52" s="49">
        <v>901321300</v>
      </c>
      <c r="G52" s="50" t="s">
        <v>83</v>
      </c>
      <c r="H52" s="50">
        <v>901321300</v>
      </c>
      <c r="I52" s="50" t="s">
        <v>83</v>
      </c>
      <c r="J52" s="50">
        <v>162</v>
      </c>
      <c r="K52" s="51" t="s">
        <v>18</v>
      </c>
      <c r="L52" s="52" t="s">
        <v>124</v>
      </c>
      <c r="M52" s="31">
        <v>28668881.699999999</v>
      </c>
      <c r="N52" s="31">
        <v>1445489.83</v>
      </c>
      <c r="O52" s="31">
        <v>686607.67</v>
      </c>
      <c r="P52" s="31">
        <v>166231.32999999999</v>
      </c>
      <c r="Q52" s="31">
        <v>120457</v>
      </c>
      <c r="R52" s="31">
        <v>0</v>
      </c>
      <c r="S52" s="31">
        <v>0</v>
      </c>
      <c r="T52" s="31">
        <v>0</v>
      </c>
      <c r="U52" s="31">
        <f t="shared" ref="U52:U57" si="4">+M52-SUM(N52:T52)</f>
        <v>26250095.869999997</v>
      </c>
    </row>
    <row r="53" spans="1:21" customFormat="1" ht="67.5" customHeight="1" x14ac:dyDescent="0.25">
      <c r="A53" s="22">
        <v>44378</v>
      </c>
      <c r="B53" s="23">
        <v>127015690</v>
      </c>
      <c r="C53" s="23">
        <v>90840036690</v>
      </c>
      <c r="D53" s="23" t="s">
        <v>137</v>
      </c>
      <c r="E53" s="48">
        <v>44378</v>
      </c>
      <c r="F53" s="49">
        <v>901321300</v>
      </c>
      <c r="G53" s="50" t="s">
        <v>83</v>
      </c>
      <c r="H53" s="50">
        <v>901321300</v>
      </c>
      <c r="I53" s="50" t="s">
        <v>83</v>
      </c>
      <c r="J53" s="50">
        <v>162</v>
      </c>
      <c r="K53" s="51" t="s">
        <v>18</v>
      </c>
      <c r="L53" s="52" t="s">
        <v>125</v>
      </c>
      <c r="M53" s="31">
        <v>23777970.48</v>
      </c>
      <c r="N53" s="31">
        <v>1198889.27</v>
      </c>
      <c r="O53" s="31">
        <v>569472.4</v>
      </c>
      <c r="P53" s="31">
        <v>137872.26999999999</v>
      </c>
      <c r="Q53" s="31">
        <v>99907</v>
      </c>
      <c r="R53" s="31">
        <v>0</v>
      </c>
      <c r="S53" s="31">
        <v>0</v>
      </c>
      <c r="T53" s="31">
        <v>0</v>
      </c>
      <c r="U53" s="31">
        <f t="shared" si="4"/>
        <v>21771829.539999999</v>
      </c>
    </row>
    <row r="54" spans="1:21" customFormat="1" ht="67.5" customHeight="1" x14ac:dyDescent="0.25">
      <c r="A54" s="22">
        <v>44404</v>
      </c>
      <c r="B54" s="23">
        <v>127015690</v>
      </c>
      <c r="C54" s="23">
        <v>90840036690</v>
      </c>
      <c r="D54" s="23" t="s">
        <v>137</v>
      </c>
      <c r="E54" s="48">
        <v>44378</v>
      </c>
      <c r="F54" s="49">
        <v>901321300</v>
      </c>
      <c r="G54" s="50" t="s">
        <v>83</v>
      </c>
      <c r="H54" s="50">
        <v>901321300</v>
      </c>
      <c r="I54" s="50" t="s">
        <v>83</v>
      </c>
      <c r="J54" s="50">
        <v>195</v>
      </c>
      <c r="K54" s="51" t="s">
        <v>18</v>
      </c>
      <c r="L54" s="52" t="s">
        <v>126</v>
      </c>
      <c r="M54" s="31">
        <v>28668881.699999999</v>
      </c>
      <c r="N54" s="31">
        <v>1445490</v>
      </c>
      <c r="O54" s="31">
        <v>686608</v>
      </c>
      <c r="P54" s="31">
        <v>166231</v>
      </c>
      <c r="Q54" s="31">
        <v>120457</v>
      </c>
      <c r="R54" s="31">
        <v>0</v>
      </c>
      <c r="S54" s="31">
        <v>0</v>
      </c>
      <c r="T54" s="31">
        <v>0</v>
      </c>
      <c r="U54" s="31">
        <f t="shared" si="4"/>
        <v>26250095.699999999</v>
      </c>
    </row>
    <row r="55" spans="1:21" customFormat="1" ht="67.5" customHeight="1" x14ac:dyDescent="0.25">
      <c r="A55" s="22">
        <v>44404</v>
      </c>
      <c r="B55" s="23">
        <v>127015690</v>
      </c>
      <c r="C55" s="23">
        <v>90840036690</v>
      </c>
      <c r="D55" s="23" t="s">
        <v>137</v>
      </c>
      <c r="E55" s="48">
        <v>44378</v>
      </c>
      <c r="F55" s="49">
        <v>901321300</v>
      </c>
      <c r="G55" s="50" t="s">
        <v>83</v>
      </c>
      <c r="H55" s="50">
        <v>901321300</v>
      </c>
      <c r="I55" s="50" t="s">
        <v>83</v>
      </c>
      <c r="J55" s="50">
        <v>195</v>
      </c>
      <c r="K55" s="51" t="s">
        <v>18</v>
      </c>
      <c r="L55" s="52" t="s">
        <v>127</v>
      </c>
      <c r="M55" s="31">
        <v>18187538.539999999</v>
      </c>
      <c r="N55" s="31">
        <v>917019</v>
      </c>
      <c r="O55" s="31">
        <v>435584</v>
      </c>
      <c r="P55" s="31">
        <v>105457</v>
      </c>
      <c r="Q55" s="31">
        <v>76418</v>
      </c>
      <c r="R55" s="31">
        <v>0</v>
      </c>
      <c r="S55" s="31">
        <v>0</v>
      </c>
      <c r="T55" s="31">
        <v>0</v>
      </c>
      <c r="U55" s="31">
        <f t="shared" si="4"/>
        <v>16653060.539999999</v>
      </c>
    </row>
    <row r="56" spans="1:21" customFormat="1" ht="67.5" customHeight="1" x14ac:dyDescent="0.25">
      <c r="A56" s="22">
        <v>44404</v>
      </c>
      <c r="B56" s="23">
        <v>127015690</v>
      </c>
      <c r="C56" s="23">
        <v>433389830</v>
      </c>
      <c r="D56" s="23" t="s">
        <v>138</v>
      </c>
      <c r="E56" s="48">
        <v>44378</v>
      </c>
      <c r="F56" s="49">
        <v>901397336</v>
      </c>
      <c r="G56" s="50" t="s">
        <v>92</v>
      </c>
      <c r="H56" s="50">
        <v>901397336</v>
      </c>
      <c r="I56" s="50" t="s">
        <v>92</v>
      </c>
      <c r="J56" s="50">
        <v>196</v>
      </c>
      <c r="K56" s="51" t="s">
        <v>18</v>
      </c>
      <c r="L56" s="52" t="s">
        <v>128</v>
      </c>
      <c r="M56" s="31">
        <v>458133120.73000002</v>
      </c>
      <c r="N56" s="31">
        <v>9094096</v>
      </c>
      <c r="O56" s="31">
        <v>514250</v>
      </c>
      <c r="P56" s="31">
        <v>3137463</v>
      </c>
      <c r="Q56" s="31">
        <v>9094096</v>
      </c>
      <c r="R56" s="31">
        <v>22735240</v>
      </c>
      <c r="S56" s="31">
        <v>0</v>
      </c>
      <c r="T56" s="31">
        <v>0</v>
      </c>
      <c r="U56" s="31">
        <f t="shared" si="4"/>
        <v>413557975.73000002</v>
      </c>
    </row>
    <row r="57" spans="1:21" customFormat="1" ht="78" customHeight="1" x14ac:dyDescent="0.25">
      <c r="A57" s="22">
        <v>44403</v>
      </c>
      <c r="B57" s="23">
        <v>127015690</v>
      </c>
      <c r="C57" s="23">
        <v>122018284</v>
      </c>
      <c r="D57" s="23" t="s">
        <v>136</v>
      </c>
      <c r="E57" s="48">
        <v>44378</v>
      </c>
      <c r="F57" s="49">
        <v>99997253238</v>
      </c>
      <c r="G57" s="50" t="s">
        <v>105</v>
      </c>
      <c r="H57" s="50">
        <v>99997253238</v>
      </c>
      <c r="I57" s="50" t="s">
        <v>105</v>
      </c>
      <c r="J57" s="50" t="s">
        <v>129</v>
      </c>
      <c r="K57" s="51" t="s">
        <v>106</v>
      </c>
      <c r="L57" s="52" t="s">
        <v>130</v>
      </c>
      <c r="M57" s="31">
        <v>172700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f t="shared" si="4"/>
        <v>172700</v>
      </c>
    </row>
    <row r="58" spans="1:21" customFormat="1" ht="67.5" customHeight="1" x14ac:dyDescent="0.25">
      <c r="A58" s="22">
        <v>44410</v>
      </c>
      <c r="B58" s="23">
        <v>127015690</v>
      </c>
      <c r="C58" s="23">
        <v>30067937275</v>
      </c>
      <c r="D58" s="23" t="s">
        <v>135</v>
      </c>
      <c r="E58" s="48">
        <v>44378</v>
      </c>
      <c r="F58" s="49">
        <v>79272193</v>
      </c>
      <c r="G58" s="50" t="s">
        <v>119</v>
      </c>
      <c r="H58" s="50">
        <v>79272193</v>
      </c>
      <c r="I58" s="50" t="s">
        <v>119</v>
      </c>
      <c r="J58" s="50">
        <v>213</v>
      </c>
      <c r="K58" s="51" t="s">
        <v>18</v>
      </c>
      <c r="L58" s="52" t="s">
        <v>148</v>
      </c>
      <c r="M58" s="31">
        <v>6200000</v>
      </c>
      <c r="N58" s="31">
        <v>105791</v>
      </c>
      <c r="O58" s="31"/>
      <c r="P58" s="31">
        <v>59892</v>
      </c>
      <c r="Q58" s="31"/>
      <c r="R58" s="31"/>
      <c r="S58" s="31"/>
      <c r="T58" s="31"/>
      <c r="U58" s="31">
        <v>6034317</v>
      </c>
    </row>
    <row r="59" spans="1:21" customFormat="1" ht="67.5" customHeight="1" x14ac:dyDescent="0.25">
      <c r="A59" s="22">
        <v>44435</v>
      </c>
      <c r="B59" s="23">
        <v>127015690</v>
      </c>
      <c r="C59" s="23">
        <v>30067937275</v>
      </c>
      <c r="D59" s="23" t="s">
        <v>135</v>
      </c>
      <c r="E59" s="48">
        <v>44409</v>
      </c>
      <c r="F59" s="49">
        <v>79272193</v>
      </c>
      <c r="G59" s="50" t="s">
        <v>119</v>
      </c>
      <c r="H59" s="50">
        <v>79272193</v>
      </c>
      <c r="I59" s="50" t="s">
        <v>119</v>
      </c>
      <c r="J59" s="50">
        <v>229</v>
      </c>
      <c r="K59" s="51" t="s">
        <v>18</v>
      </c>
      <c r="L59" s="52" t="s">
        <v>139</v>
      </c>
      <c r="M59" s="31">
        <v>6200000</v>
      </c>
      <c r="N59" s="31">
        <v>105791</v>
      </c>
      <c r="O59" s="31"/>
      <c r="P59" s="31">
        <v>59892</v>
      </c>
      <c r="Q59" s="31"/>
      <c r="R59" s="31"/>
      <c r="S59" s="31"/>
      <c r="T59" s="31"/>
      <c r="U59" s="31">
        <v>6034317</v>
      </c>
    </row>
    <row r="60" spans="1:21" customFormat="1" ht="67.5" customHeight="1" x14ac:dyDescent="0.25">
      <c r="A60" s="22">
        <v>44434</v>
      </c>
      <c r="B60" s="23">
        <v>127015690</v>
      </c>
      <c r="C60" s="23">
        <v>90840036690</v>
      </c>
      <c r="D60" s="23" t="s">
        <v>137</v>
      </c>
      <c r="E60" s="48">
        <v>44409</v>
      </c>
      <c r="F60" s="49">
        <v>901321300</v>
      </c>
      <c r="G60" s="50" t="s">
        <v>83</v>
      </c>
      <c r="H60" s="50">
        <v>901321300</v>
      </c>
      <c r="I60" s="50" t="s">
        <v>83</v>
      </c>
      <c r="J60" s="50">
        <v>225</v>
      </c>
      <c r="K60" s="51" t="s">
        <v>18</v>
      </c>
      <c r="L60" s="52" t="s">
        <v>140</v>
      </c>
      <c r="M60" s="31">
        <v>28668881.699999999</v>
      </c>
      <c r="N60" s="31">
        <v>1445490</v>
      </c>
      <c r="O60" s="31">
        <v>686608</v>
      </c>
      <c r="P60" s="31">
        <v>166231</v>
      </c>
      <c r="Q60" s="31">
        <v>120457</v>
      </c>
      <c r="R60" s="31"/>
      <c r="S60" s="31"/>
      <c r="T60" s="31"/>
      <c r="U60" s="31">
        <v>26250095.699999999</v>
      </c>
    </row>
    <row r="61" spans="1:21" customFormat="1" ht="67.5" customHeight="1" x14ac:dyDescent="0.25">
      <c r="A61" s="22">
        <v>44434</v>
      </c>
      <c r="B61" s="23">
        <v>127015690</v>
      </c>
      <c r="C61" s="23">
        <v>90840036690</v>
      </c>
      <c r="D61" s="23" t="s">
        <v>137</v>
      </c>
      <c r="E61" s="48">
        <v>44409</v>
      </c>
      <c r="F61" s="49">
        <v>901321300</v>
      </c>
      <c r="G61" s="50" t="s">
        <v>83</v>
      </c>
      <c r="H61" s="50">
        <v>901321300</v>
      </c>
      <c r="I61" s="50" t="s">
        <v>83</v>
      </c>
      <c r="J61" s="50">
        <v>225</v>
      </c>
      <c r="K61" s="51" t="s">
        <v>18</v>
      </c>
      <c r="L61" s="52" t="s">
        <v>141</v>
      </c>
      <c r="M61" s="31">
        <v>38685788.960000001</v>
      </c>
      <c r="N61" s="31">
        <v>1950544</v>
      </c>
      <c r="O61" s="31">
        <v>926508</v>
      </c>
      <c r="P61" s="31">
        <v>224313</v>
      </c>
      <c r="Q61" s="31">
        <v>162545</v>
      </c>
      <c r="R61" s="31"/>
      <c r="S61" s="31"/>
      <c r="T61" s="31"/>
      <c r="U61" s="31">
        <v>35421878.960000001</v>
      </c>
    </row>
    <row r="62" spans="1:21" customFormat="1" ht="67.5" customHeight="1" x14ac:dyDescent="0.25">
      <c r="A62" s="22">
        <v>44435</v>
      </c>
      <c r="B62" s="23">
        <v>127015690</v>
      </c>
      <c r="C62" s="23">
        <v>433389830</v>
      </c>
      <c r="D62" s="23" t="s">
        <v>138</v>
      </c>
      <c r="E62" s="48">
        <v>44409</v>
      </c>
      <c r="F62" s="49">
        <v>901397336</v>
      </c>
      <c r="G62" s="50" t="s">
        <v>92</v>
      </c>
      <c r="H62" s="50">
        <v>901397336</v>
      </c>
      <c r="I62" s="50" t="s">
        <v>92</v>
      </c>
      <c r="J62" s="50">
        <v>224</v>
      </c>
      <c r="K62" s="51" t="s">
        <v>18</v>
      </c>
      <c r="L62" s="52" t="s">
        <v>142</v>
      </c>
      <c r="M62" s="31">
        <v>973796776.34000003</v>
      </c>
      <c r="N62" s="31">
        <v>19330192.02</v>
      </c>
      <c r="O62" s="31">
        <v>1093076.33</v>
      </c>
      <c r="P62" s="31">
        <v>6668916.25</v>
      </c>
      <c r="Q62" s="31">
        <v>19330192</v>
      </c>
      <c r="R62" s="31">
        <v>48325480</v>
      </c>
      <c r="S62" s="31"/>
      <c r="T62" s="31"/>
      <c r="U62" s="31">
        <v>879048919.74000001</v>
      </c>
    </row>
    <row r="63" spans="1:21" customFormat="1" ht="67.5" customHeight="1" x14ac:dyDescent="0.25">
      <c r="A63" s="22">
        <v>44431</v>
      </c>
      <c r="B63" s="23">
        <v>127015690</v>
      </c>
      <c r="C63" s="23">
        <v>122018284</v>
      </c>
      <c r="D63" s="23" t="s">
        <v>136</v>
      </c>
      <c r="E63" s="48">
        <v>44409</v>
      </c>
      <c r="F63" s="49">
        <v>99997253238</v>
      </c>
      <c r="G63" s="50" t="s">
        <v>105</v>
      </c>
      <c r="H63" s="50">
        <v>99997253238</v>
      </c>
      <c r="I63" s="50" t="s">
        <v>105</v>
      </c>
      <c r="J63" s="50" t="s">
        <v>143</v>
      </c>
      <c r="K63" s="51" t="s">
        <v>106</v>
      </c>
      <c r="L63" s="52" t="s">
        <v>144</v>
      </c>
      <c r="M63" s="31">
        <v>172700</v>
      </c>
      <c r="N63" s="31"/>
      <c r="O63" s="31"/>
      <c r="P63" s="31"/>
      <c r="Q63" s="31"/>
      <c r="R63" s="31"/>
      <c r="S63" s="31"/>
      <c r="T63" s="31"/>
      <c r="U63" s="31">
        <v>172700</v>
      </c>
    </row>
    <row r="64" spans="1:21" customFormat="1" ht="67.5" customHeight="1" x14ac:dyDescent="0.25">
      <c r="A64" s="22">
        <v>44438</v>
      </c>
      <c r="B64" s="23">
        <v>127015690</v>
      </c>
      <c r="C64" s="23" t="s">
        <v>133</v>
      </c>
      <c r="D64" s="23" t="s">
        <v>134</v>
      </c>
      <c r="E64" s="48">
        <v>44409</v>
      </c>
      <c r="F64" s="49">
        <v>899999061</v>
      </c>
      <c r="G64" s="50" t="s">
        <v>145</v>
      </c>
      <c r="H64" s="50">
        <v>899999061</v>
      </c>
      <c r="I64" s="50" t="s">
        <v>145</v>
      </c>
      <c r="J64" s="50" t="s">
        <v>146</v>
      </c>
      <c r="K64" s="51" t="s">
        <v>18</v>
      </c>
      <c r="L64" s="52" t="s">
        <v>147</v>
      </c>
      <c r="M64" s="31">
        <v>20127160</v>
      </c>
      <c r="N64" s="31"/>
      <c r="O64" s="31"/>
      <c r="P64" s="31"/>
      <c r="Q64" s="31"/>
      <c r="R64" s="31"/>
      <c r="S64" s="31"/>
      <c r="T64" s="31"/>
      <c r="U64" s="31">
        <v>20127160</v>
      </c>
    </row>
    <row r="65" spans="1:21" ht="15" x14ac:dyDescent="0.25">
      <c r="A65" s="58" t="s">
        <v>20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28">
        <f t="shared" ref="M65:U65" si="5">SUM(M6:M64)</f>
        <v>6827271113.6999969</v>
      </c>
      <c r="N65" s="28">
        <f t="shared" si="5"/>
        <v>168674864.45000002</v>
      </c>
      <c r="O65" s="28">
        <f t="shared" si="5"/>
        <v>40879949.500000015</v>
      </c>
      <c r="P65" s="28">
        <f t="shared" si="5"/>
        <v>40288678.449999996</v>
      </c>
      <c r="Q65" s="28">
        <f t="shared" si="5"/>
        <v>96861179</v>
      </c>
      <c r="R65" s="28">
        <f t="shared" si="5"/>
        <v>226941850</v>
      </c>
      <c r="S65" s="28">
        <f t="shared" si="5"/>
        <v>0</v>
      </c>
      <c r="T65" s="28">
        <f t="shared" si="5"/>
        <v>0</v>
      </c>
      <c r="U65" s="28">
        <f t="shared" si="5"/>
        <v>6253624592.2999973</v>
      </c>
    </row>
    <row r="66" spans="1:21" x14ac:dyDescent="0.2">
      <c r="M66" s="13"/>
    </row>
    <row r="67" spans="1:21" x14ac:dyDescent="0.2">
      <c r="M67" s="53"/>
    </row>
    <row r="68" spans="1:21" x14ac:dyDescent="0.2">
      <c r="M68" s="53"/>
    </row>
    <row r="69" spans="1:21" x14ac:dyDescent="0.2">
      <c r="M69" s="53"/>
    </row>
    <row r="70" spans="1:21" x14ac:dyDescent="0.2">
      <c r="M70" s="53"/>
    </row>
    <row r="71" spans="1:21" x14ac:dyDescent="0.2">
      <c r="M71" s="53"/>
    </row>
  </sheetData>
  <autoFilter ref="A5:U65" xr:uid="{D2DA7AB1-8D81-422F-91DA-E3388E82E2DC}"/>
  <mergeCells count="2">
    <mergeCell ref="A3:U3"/>
    <mergeCell ref="A65:L65"/>
  </mergeCells>
  <pageMargins left="0.74803149606299213" right="0.74803149606299213" top="0.98425196850393704" bottom="0.98425196850393704" header="0.51181102362204722" footer="0.51181102362204722"/>
  <pageSetup scale="53" orientation="landscape" r:id="rId1"/>
  <ignoredErrors>
    <ignoredError sqref="H6:H7 J6" numberStoredAsText="1"/>
    <ignoredError sqref="U44 U52:U57 U51 U50 U48:U49 U47 U45:U4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F28"/>
  <sheetViews>
    <sheetView topLeftCell="Y1" workbookViewId="0">
      <selection activeCell="AF24" sqref="AF24"/>
    </sheetView>
  </sheetViews>
  <sheetFormatPr baseColWidth="10" defaultRowHeight="15" x14ac:dyDescent="0.25"/>
  <cols>
    <col min="1" max="1" width="16.140625" hidden="1" customWidth="1"/>
    <col min="2" max="2" width="13.28515625" hidden="1" customWidth="1"/>
    <col min="3" max="3" width="7.85546875" hidden="1" customWidth="1"/>
    <col min="4" max="4" width="21.140625" hidden="1" customWidth="1"/>
    <col min="5" max="5" width="13.28515625" hidden="1" customWidth="1"/>
    <col min="6" max="6" width="7.140625" hidden="1" customWidth="1"/>
    <col min="7" max="7" width="16.5703125" hidden="1" customWidth="1"/>
    <col min="8" max="8" width="13.28515625" hidden="1" customWidth="1"/>
    <col min="9" max="9" width="4.28515625" hidden="1" customWidth="1"/>
    <col min="10" max="10" width="15.140625" hidden="1" customWidth="1"/>
    <col min="11" max="11" width="13.28515625" hidden="1" customWidth="1"/>
    <col min="12" max="12" width="5.5703125" hidden="1" customWidth="1"/>
    <col min="13" max="13" width="14.85546875" hidden="1" customWidth="1"/>
    <col min="14" max="14" width="13.5703125" hidden="1" customWidth="1"/>
    <col min="15" max="15" width="5.85546875" hidden="1" customWidth="1"/>
    <col min="16" max="16" width="0" hidden="1" customWidth="1"/>
    <col min="17" max="17" width="13.28515625" hidden="1" customWidth="1"/>
    <col min="18" max="18" width="5.140625" hidden="1" customWidth="1"/>
    <col min="19" max="19" width="0" hidden="1" customWidth="1"/>
    <col min="20" max="20" width="15" hidden="1" customWidth="1"/>
    <col min="21" max="21" width="0" hidden="1" customWidth="1"/>
    <col min="22" max="22" width="15.28515625" hidden="1" customWidth="1"/>
    <col min="23" max="23" width="17.140625" hidden="1" customWidth="1"/>
    <col min="24" max="24" width="7.140625" hidden="1" customWidth="1"/>
    <col min="25" max="25" width="16.42578125" customWidth="1"/>
    <col min="26" max="26" width="15" bestFit="1" customWidth="1"/>
    <col min="27" max="27" width="5.42578125" customWidth="1"/>
    <col min="28" max="28" width="13.42578125" customWidth="1"/>
    <col min="29" max="29" width="16.85546875" customWidth="1"/>
    <col min="31" max="31" width="14.7109375" customWidth="1"/>
    <col min="32" max="32" width="15" bestFit="1" customWidth="1"/>
  </cols>
  <sheetData>
    <row r="1" spans="1:32" x14ac:dyDescent="0.25">
      <c r="A1" s="18" t="s">
        <v>45</v>
      </c>
      <c r="D1" s="18" t="s">
        <v>46</v>
      </c>
      <c r="G1" s="18" t="s">
        <v>51</v>
      </c>
      <c r="J1" s="18" t="s">
        <v>56</v>
      </c>
      <c r="M1" s="18" t="s">
        <v>63</v>
      </c>
      <c r="P1" s="18" t="s">
        <v>64</v>
      </c>
      <c r="S1" s="18" t="s">
        <v>70</v>
      </c>
      <c r="V1" s="18" t="s">
        <v>72</v>
      </c>
      <c r="Y1" s="18" t="s">
        <v>73</v>
      </c>
      <c r="AB1" s="18" t="s">
        <v>75</v>
      </c>
      <c r="AE1" s="18" t="s">
        <v>77</v>
      </c>
    </row>
    <row r="2" spans="1:32" s="16" customFormat="1" x14ac:dyDescent="0.25">
      <c r="A2" s="16" t="s">
        <v>4</v>
      </c>
      <c r="B2" s="16" t="s">
        <v>44</v>
      </c>
      <c r="D2" s="16" t="s">
        <v>4</v>
      </c>
      <c r="E2" s="16" t="s">
        <v>44</v>
      </c>
      <c r="G2" s="16" t="s">
        <v>4</v>
      </c>
      <c r="H2" s="16" t="s">
        <v>44</v>
      </c>
      <c r="J2" s="16" t="s">
        <v>4</v>
      </c>
      <c r="K2" s="16" t="s">
        <v>44</v>
      </c>
      <c r="M2" s="16" t="s">
        <v>4</v>
      </c>
      <c r="N2" s="16" t="s">
        <v>44</v>
      </c>
      <c r="P2" s="16" t="s">
        <v>4</v>
      </c>
      <c r="Q2" s="16" t="s">
        <v>44</v>
      </c>
      <c r="S2" s="16" t="s">
        <v>4</v>
      </c>
      <c r="T2" s="16" t="s">
        <v>44</v>
      </c>
      <c r="V2" s="16" t="s">
        <v>4</v>
      </c>
      <c r="W2" s="16" t="s">
        <v>44</v>
      </c>
      <c r="Y2" s="16" t="s">
        <v>4</v>
      </c>
      <c r="Z2" s="16" t="s">
        <v>44</v>
      </c>
      <c r="AB2" s="16" t="s">
        <v>4</v>
      </c>
      <c r="AC2" s="16" t="s">
        <v>44</v>
      </c>
      <c r="AE2" s="16" t="s">
        <v>4</v>
      </c>
      <c r="AF2" s="16" t="s">
        <v>44</v>
      </c>
    </row>
    <row r="3" spans="1:32" x14ac:dyDescent="0.25">
      <c r="A3" t="s">
        <v>21</v>
      </c>
      <c r="B3" s="15">
        <v>4000000</v>
      </c>
      <c r="D3" t="s">
        <v>21</v>
      </c>
      <c r="E3" s="15">
        <v>4000000</v>
      </c>
      <c r="G3" t="s">
        <v>21</v>
      </c>
      <c r="H3" s="15">
        <v>4000000</v>
      </c>
      <c r="J3" t="s">
        <v>21</v>
      </c>
      <c r="K3" s="15">
        <v>4000000</v>
      </c>
      <c r="M3" t="s">
        <v>21</v>
      </c>
      <c r="N3" s="15">
        <v>4000000</v>
      </c>
      <c r="P3" t="s">
        <v>21</v>
      </c>
      <c r="Q3" s="15">
        <v>4000000</v>
      </c>
      <c r="S3" t="s">
        <v>21</v>
      </c>
      <c r="T3" s="15">
        <v>4000000</v>
      </c>
      <c r="V3" t="s">
        <v>21</v>
      </c>
      <c r="W3" s="15">
        <v>4000000</v>
      </c>
      <c r="Y3" t="s">
        <v>21</v>
      </c>
      <c r="Z3" s="15">
        <v>4000000</v>
      </c>
      <c r="AB3" t="s">
        <v>21</v>
      </c>
      <c r="AC3" s="15">
        <v>4000000</v>
      </c>
      <c r="AE3" t="s">
        <v>21</v>
      </c>
      <c r="AF3" s="15">
        <v>4000000</v>
      </c>
    </row>
    <row r="4" spans="1:32" x14ac:dyDescent="0.25">
      <c r="A4" t="s">
        <v>25</v>
      </c>
      <c r="B4" s="15">
        <v>156933499.75999999</v>
      </c>
      <c r="D4" t="s">
        <v>25</v>
      </c>
      <c r="E4" s="15">
        <v>156933499.75999999</v>
      </c>
      <c r="G4" t="s">
        <v>25</v>
      </c>
      <c r="H4" s="15">
        <v>156933499.75999999</v>
      </c>
      <c r="J4" t="s">
        <v>25</v>
      </c>
      <c r="K4" s="15">
        <v>156933499.75999999</v>
      </c>
      <c r="M4" t="s">
        <v>25</v>
      </c>
      <c r="N4" s="15">
        <v>156933499.75999999</v>
      </c>
      <c r="P4" t="s">
        <v>25</v>
      </c>
      <c r="Q4" s="15">
        <v>156933499.75999999</v>
      </c>
      <c r="S4" t="s">
        <v>25</v>
      </c>
      <c r="T4" s="15">
        <v>156933499.75999999</v>
      </c>
      <c r="V4" t="s">
        <v>25</v>
      </c>
      <c r="W4" s="15">
        <v>156933499.75999999</v>
      </c>
      <c r="Y4" t="s">
        <v>25</v>
      </c>
      <c r="Z4" s="15">
        <v>156933499.75999999</v>
      </c>
      <c r="AB4" t="s">
        <v>25</v>
      </c>
      <c r="AC4" s="15">
        <v>156933499.75999999</v>
      </c>
      <c r="AE4" t="s">
        <v>25</v>
      </c>
      <c r="AF4" s="15">
        <v>156933499.75999999</v>
      </c>
    </row>
    <row r="5" spans="1:32" x14ac:dyDescent="0.25">
      <c r="A5" t="s">
        <v>22</v>
      </c>
      <c r="B5" s="15">
        <v>58107960.490000002</v>
      </c>
      <c r="D5" t="s">
        <v>22</v>
      </c>
      <c r="E5" s="15">
        <v>58107960.490000002</v>
      </c>
      <c r="G5" t="s">
        <v>22</v>
      </c>
      <c r="H5" s="15">
        <v>58107960.490000002</v>
      </c>
      <c r="J5" t="s">
        <v>22</v>
      </c>
      <c r="K5" s="15">
        <v>58107960.490000002</v>
      </c>
      <c r="M5" t="s">
        <v>22</v>
      </c>
      <c r="N5" s="15">
        <v>58107960.490000002</v>
      </c>
      <c r="P5" t="s">
        <v>22</v>
      </c>
      <c r="Q5" s="15">
        <v>58107960.490000002</v>
      </c>
      <c r="S5" t="s">
        <v>22</v>
      </c>
      <c r="T5" s="15">
        <v>58107960.490000002</v>
      </c>
      <c r="V5" t="s">
        <v>22</v>
      </c>
      <c r="W5" s="15">
        <v>58107960.490000002</v>
      </c>
      <c r="Y5" t="s">
        <v>22</v>
      </c>
      <c r="Z5" s="15">
        <v>58107960.490000002</v>
      </c>
      <c r="AB5" t="s">
        <v>22</v>
      </c>
      <c r="AC5" s="15">
        <v>58107960.490000002</v>
      </c>
      <c r="AE5" t="s">
        <v>22</v>
      </c>
      <c r="AF5" s="15">
        <v>58107960.490000002</v>
      </c>
    </row>
    <row r="6" spans="1:32" x14ac:dyDescent="0.25">
      <c r="A6" t="s">
        <v>31</v>
      </c>
      <c r="B6" s="15">
        <v>12000000</v>
      </c>
      <c r="D6" t="s">
        <v>31</v>
      </c>
      <c r="E6" s="15">
        <v>12000000</v>
      </c>
      <c r="G6" t="s">
        <v>31</v>
      </c>
      <c r="H6" s="15">
        <v>12000000</v>
      </c>
      <c r="J6" t="s">
        <v>31</v>
      </c>
      <c r="K6" s="15">
        <v>12000000</v>
      </c>
      <c r="M6" t="s">
        <v>31</v>
      </c>
      <c r="N6" s="15">
        <v>12000000</v>
      </c>
      <c r="P6" t="s">
        <v>31</v>
      </c>
      <c r="Q6" s="15">
        <v>12000000</v>
      </c>
      <c r="S6" t="s">
        <v>31</v>
      </c>
      <c r="T6" s="15">
        <v>12000000</v>
      </c>
      <c r="V6" t="s">
        <v>31</v>
      </c>
      <c r="W6" s="15">
        <v>12000000</v>
      </c>
      <c r="Y6" t="s">
        <v>31</v>
      </c>
      <c r="Z6" s="15">
        <v>12000000</v>
      </c>
      <c r="AB6" t="s">
        <v>31</v>
      </c>
      <c r="AC6" s="15">
        <v>12000000</v>
      </c>
      <c r="AE6" t="s">
        <v>31</v>
      </c>
      <c r="AF6" s="15">
        <v>12000000</v>
      </c>
    </row>
    <row r="7" spans="1:32" x14ac:dyDescent="0.25">
      <c r="A7" s="19" t="s">
        <v>32</v>
      </c>
      <c r="B7" s="20">
        <v>1478974</v>
      </c>
      <c r="D7" s="19" t="s">
        <v>32</v>
      </c>
      <c r="E7" s="20">
        <v>1478974</v>
      </c>
      <c r="G7" s="19" t="s">
        <v>32</v>
      </c>
      <c r="H7" s="20">
        <v>46004007</v>
      </c>
      <c r="J7" s="19" t="s">
        <v>32</v>
      </c>
      <c r="K7" s="20">
        <v>46004007</v>
      </c>
      <c r="M7" s="19" t="s">
        <v>32</v>
      </c>
      <c r="N7" s="20">
        <v>46004007</v>
      </c>
      <c r="P7" s="19" t="s">
        <v>32</v>
      </c>
      <c r="Q7" s="20">
        <v>46004007</v>
      </c>
      <c r="S7" s="19" t="s">
        <v>32</v>
      </c>
      <c r="T7" s="20">
        <v>46004007</v>
      </c>
      <c r="V7" s="19" t="s">
        <v>32</v>
      </c>
      <c r="W7" s="20">
        <v>46004007</v>
      </c>
      <c r="Y7" s="19" t="s">
        <v>32</v>
      </c>
      <c r="Z7" s="20">
        <v>46004007</v>
      </c>
      <c r="AB7" s="19" t="s">
        <v>32</v>
      </c>
      <c r="AC7" s="20">
        <v>46004007</v>
      </c>
      <c r="AE7" s="19" t="s">
        <v>32</v>
      </c>
      <c r="AF7" s="20">
        <v>46004007</v>
      </c>
    </row>
    <row r="8" spans="1:32" x14ac:dyDescent="0.25">
      <c r="A8" t="s">
        <v>35</v>
      </c>
      <c r="B8" s="15">
        <v>43580970</v>
      </c>
      <c r="D8" t="s">
        <v>35</v>
      </c>
      <c r="E8" s="15">
        <v>43580970</v>
      </c>
      <c r="G8" t="s">
        <v>35</v>
      </c>
      <c r="H8" s="15">
        <v>43580970</v>
      </c>
      <c r="J8" t="s">
        <v>35</v>
      </c>
      <c r="K8" s="15">
        <v>130742910</v>
      </c>
      <c r="M8" t="s">
        <v>35</v>
      </c>
      <c r="N8" s="15">
        <v>130742910</v>
      </c>
      <c r="P8" t="s">
        <v>35</v>
      </c>
      <c r="Q8" s="15">
        <v>130742910</v>
      </c>
      <c r="S8" t="s">
        <v>35</v>
      </c>
      <c r="T8" s="15">
        <v>188850869</v>
      </c>
      <c r="V8" t="s">
        <v>35</v>
      </c>
      <c r="W8" s="15">
        <v>188850869</v>
      </c>
      <c r="Y8" t="s">
        <v>35</v>
      </c>
      <c r="Z8" s="15">
        <v>188850869</v>
      </c>
      <c r="AB8" t="s">
        <v>35</v>
      </c>
      <c r="AC8" s="15">
        <v>188850869</v>
      </c>
      <c r="AE8" t="s">
        <v>35</v>
      </c>
      <c r="AF8" s="15">
        <v>188850869</v>
      </c>
    </row>
    <row r="9" spans="1:32" x14ac:dyDescent="0.25">
      <c r="A9" t="s">
        <v>37</v>
      </c>
      <c r="B9" s="15">
        <v>117700125</v>
      </c>
      <c r="D9" t="s">
        <v>37</v>
      </c>
      <c r="E9" s="15">
        <v>117700125</v>
      </c>
      <c r="G9" t="s">
        <v>37</v>
      </c>
      <c r="H9" s="15">
        <v>117700125</v>
      </c>
      <c r="J9" t="s">
        <v>37</v>
      </c>
      <c r="K9" s="15">
        <v>353100375</v>
      </c>
      <c r="M9" t="s">
        <v>37</v>
      </c>
      <c r="N9" s="15">
        <v>353100375</v>
      </c>
      <c r="P9" t="s">
        <v>37</v>
      </c>
      <c r="Q9" s="15">
        <v>353100375</v>
      </c>
      <c r="S9" t="s">
        <v>37</v>
      </c>
      <c r="T9" s="15">
        <v>510033875</v>
      </c>
      <c r="V9" t="s">
        <v>37</v>
      </c>
      <c r="W9" s="15">
        <v>510033875</v>
      </c>
      <c r="Y9" t="s">
        <v>37</v>
      </c>
      <c r="Z9" s="15">
        <v>510033875</v>
      </c>
      <c r="AB9" t="s">
        <v>37</v>
      </c>
      <c r="AC9" s="15">
        <v>510033875</v>
      </c>
      <c r="AE9" t="s">
        <v>37</v>
      </c>
      <c r="AF9" s="15">
        <v>510033875</v>
      </c>
    </row>
    <row r="10" spans="1:32" x14ac:dyDescent="0.25">
      <c r="A10" t="s">
        <v>40</v>
      </c>
      <c r="B10" s="15">
        <v>2250000</v>
      </c>
      <c r="D10" t="s">
        <v>40</v>
      </c>
      <c r="E10" s="15">
        <v>2250000</v>
      </c>
      <c r="G10" t="s">
        <v>40</v>
      </c>
      <c r="H10" s="15">
        <v>2250000</v>
      </c>
      <c r="J10" t="s">
        <v>40</v>
      </c>
      <c r="K10" s="15">
        <v>2250000</v>
      </c>
      <c r="M10" t="s">
        <v>40</v>
      </c>
      <c r="N10" s="15">
        <v>2250000</v>
      </c>
      <c r="P10" t="s">
        <v>40</v>
      </c>
      <c r="Q10" s="15">
        <v>2250000</v>
      </c>
      <c r="S10" t="s">
        <v>40</v>
      </c>
      <c r="T10" s="15">
        <v>2250000</v>
      </c>
      <c r="V10" t="s">
        <v>40</v>
      </c>
      <c r="W10" s="15">
        <v>2250000</v>
      </c>
      <c r="Y10" t="s">
        <v>40</v>
      </c>
      <c r="Z10" s="15">
        <v>2250000</v>
      </c>
      <c r="AB10" t="s">
        <v>40</v>
      </c>
      <c r="AC10" s="15">
        <v>2250000</v>
      </c>
      <c r="AE10" t="s">
        <v>40</v>
      </c>
      <c r="AF10" s="15">
        <v>2250000</v>
      </c>
    </row>
    <row r="11" spans="1:32" x14ac:dyDescent="0.25">
      <c r="A11" s="16" t="s">
        <v>29</v>
      </c>
      <c r="B11" s="17">
        <v>396051529.25</v>
      </c>
      <c r="D11" t="s">
        <v>42</v>
      </c>
      <c r="E11" s="15">
        <v>3470067.5</v>
      </c>
      <c r="G11" t="s">
        <v>42</v>
      </c>
      <c r="H11" s="15">
        <v>3470067.5</v>
      </c>
      <c r="J11" t="s">
        <v>42</v>
      </c>
      <c r="K11" s="15">
        <v>6940135</v>
      </c>
      <c r="M11" t="s">
        <v>42</v>
      </c>
      <c r="N11" s="15">
        <v>6940135</v>
      </c>
      <c r="P11" t="s">
        <v>42</v>
      </c>
      <c r="Q11" s="15">
        <v>6940135</v>
      </c>
      <c r="S11" t="s">
        <v>42</v>
      </c>
      <c r="T11" s="15">
        <v>6940135</v>
      </c>
      <c r="V11" t="s">
        <v>42</v>
      </c>
      <c r="W11" s="15">
        <v>6940135</v>
      </c>
      <c r="Y11" t="s">
        <v>42</v>
      </c>
      <c r="Z11" s="15">
        <v>6940135</v>
      </c>
      <c r="AB11" t="s">
        <v>42</v>
      </c>
      <c r="AC11" s="15">
        <v>6940135</v>
      </c>
      <c r="AE11" t="s">
        <v>42</v>
      </c>
      <c r="AF11" s="15">
        <v>6940135</v>
      </c>
    </row>
    <row r="12" spans="1:32" x14ac:dyDescent="0.25">
      <c r="D12" s="16" t="s">
        <v>29</v>
      </c>
      <c r="E12" s="17">
        <v>399521596.75</v>
      </c>
      <c r="G12" t="s">
        <v>50</v>
      </c>
      <c r="H12" s="15">
        <v>2000000</v>
      </c>
      <c r="J12" t="s">
        <v>50</v>
      </c>
      <c r="K12" s="15">
        <v>2000000</v>
      </c>
      <c r="M12" t="s">
        <v>50</v>
      </c>
      <c r="N12" s="15">
        <v>3303422</v>
      </c>
      <c r="P12" t="s">
        <v>50</v>
      </c>
      <c r="Q12" s="15">
        <v>4477196</v>
      </c>
      <c r="S12" t="s">
        <v>50</v>
      </c>
      <c r="T12" s="15">
        <v>5260703</v>
      </c>
      <c r="V12" t="s">
        <v>50</v>
      </c>
      <c r="W12" s="15">
        <v>5260703</v>
      </c>
      <c r="Y12" t="s">
        <v>50</v>
      </c>
      <c r="Z12" s="15">
        <v>5260703</v>
      </c>
      <c r="AB12" t="s">
        <v>50</v>
      </c>
      <c r="AC12" s="15">
        <v>5260703</v>
      </c>
      <c r="AE12" t="s">
        <v>50</v>
      </c>
      <c r="AF12" s="15">
        <v>5260703</v>
      </c>
    </row>
    <row r="13" spans="1:32" x14ac:dyDescent="0.25">
      <c r="G13" t="s">
        <v>29</v>
      </c>
      <c r="H13" s="15">
        <v>446046629.75</v>
      </c>
      <c r="J13" s="19" t="s">
        <v>52</v>
      </c>
      <c r="K13" s="20">
        <v>779500</v>
      </c>
      <c r="M13" s="19" t="s">
        <v>52</v>
      </c>
      <c r="N13" s="20">
        <v>779500</v>
      </c>
      <c r="P13" s="19" t="s">
        <v>52</v>
      </c>
      <c r="Q13" s="20">
        <v>779500</v>
      </c>
      <c r="S13" s="19" t="s">
        <v>52</v>
      </c>
      <c r="T13" s="20">
        <v>779500</v>
      </c>
      <c r="V13" s="19" t="s">
        <v>52</v>
      </c>
      <c r="W13" s="20">
        <v>779500</v>
      </c>
      <c r="Y13" s="19" t="s">
        <v>52</v>
      </c>
      <c r="Z13" s="20">
        <v>779500</v>
      </c>
      <c r="AB13" s="19" t="s">
        <v>52</v>
      </c>
      <c r="AC13" s="20">
        <v>779500</v>
      </c>
      <c r="AE13" s="19" t="s">
        <v>52</v>
      </c>
      <c r="AF13" s="20">
        <v>779500</v>
      </c>
    </row>
    <row r="14" spans="1:32" x14ac:dyDescent="0.25">
      <c r="A14" s="19" t="s">
        <v>47</v>
      </c>
      <c r="B14" s="20">
        <f>+B7</f>
        <v>1478974</v>
      </c>
      <c r="J14" s="16" t="s">
        <v>29</v>
      </c>
      <c r="K14" s="17">
        <v>772858387.25</v>
      </c>
      <c r="M14" t="s">
        <v>57</v>
      </c>
      <c r="N14" s="15">
        <v>3332000</v>
      </c>
      <c r="P14" t="s">
        <v>57</v>
      </c>
      <c r="Q14" s="15">
        <v>3332000</v>
      </c>
      <c r="S14" t="s">
        <v>57</v>
      </c>
      <c r="T14" s="15">
        <v>3332000</v>
      </c>
      <c r="V14" t="s">
        <v>57</v>
      </c>
      <c r="W14" s="15">
        <v>3332000</v>
      </c>
      <c r="Y14" t="s">
        <v>57</v>
      </c>
      <c r="Z14" s="15">
        <v>3332000</v>
      </c>
      <c r="AB14" t="s">
        <v>57</v>
      </c>
      <c r="AC14" s="15">
        <v>3332000</v>
      </c>
      <c r="AE14" t="s">
        <v>57</v>
      </c>
      <c r="AF14" s="15">
        <v>3332000</v>
      </c>
    </row>
    <row r="15" spans="1:32" x14ac:dyDescent="0.25">
      <c r="D15" s="19" t="s">
        <v>47</v>
      </c>
      <c r="E15" s="20">
        <f>+E7</f>
        <v>1478974</v>
      </c>
      <c r="G15" s="19" t="s">
        <v>47</v>
      </c>
      <c r="H15" s="20">
        <v>46004007</v>
      </c>
      <c r="M15" s="19" t="s">
        <v>58</v>
      </c>
      <c r="N15" s="20">
        <v>1311000</v>
      </c>
      <c r="P15" s="19" t="s">
        <v>58</v>
      </c>
      <c r="Q15" s="20">
        <v>1311000</v>
      </c>
      <c r="S15" s="19" t="s">
        <v>58</v>
      </c>
      <c r="T15" s="20">
        <v>1311000</v>
      </c>
      <c r="V15" s="19" t="s">
        <v>58</v>
      </c>
      <c r="W15" s="20">
        <v>1311000</v>
      </c>
      <c r="Y15" s="19" t="s">
        <v>58</v>
      </c>
      <c r="Z15" s="20">
        <v>1311000</v>
      </c>
      <c r="AB15" s="19" t="s">
        <v>58</v>
      </c>
      <c r="AC15" s="20">
        <v>1311000</v>
      </c>
      <c r="AE15" s="19" t="s">
        <v>58</v>
      </c>
      <c r="AF15" s="20">
        <v>1311000</v>
      </c>
    </row>
    <row r="16" spans="1:32" x14ac:dyDescent="0.25">
      <c r="M16" t="s">
        <v>59</v>
      </c>
      <c r="N16" s="15">
        <v>2451436</v>
      </c>
      <c r="P16" t="s">
        <v>59</v>
      </c>
      <c r="Q16" s="15">
        <v>2451436</v>
      </c>
      <c r="S16" t="s">
        <v>59</v>
      </c>
      <c r="T16" s="15">
        <v>2451436</v>
      </c>
      <c r="V16" t="s">
        <v>59</v>
      </c>
      <c r="W16" s="15">
        <v>2451436</v>
      </c>
      <c r="Y16" t="s">
        <v>59</v>
      </c>
      <c r="Z16" s="15">
        <v>2451436</v>
      </c>
      <c r="AB16" t="s">
        <v>59</v>
      </c>
      <c r="AC16" s="15">
        <v>2451436</v>
      </c>
      <c r="AE16" t="s">
        <v>59</v>
      </c>
      <c r="AF16" s="15">
        <v>2451436</v>
      </c>
    </row>
    <row r="17" spans="5:32" x14ac:dyDescent="0.25">
      <c r="J17" s="19" t="s">
        <v>47</v>
      </c>
      <c r="K17" s="20">
        <v>46783507</v>
      </c>
      <c r="M17" s="16" t="s">
        <v>29</v>
      </c>
      <c r="N17" s="17">
        <v>781256245.25</v>
      </c>
      <c r="P17" s="16" t="s">
        <v>29</v>
      </c>
      <c r="Q17" s="17">
        <v>782430019.25</v>
      </c>
      <c r="S17" t="s">
        <v>66</v>
      </c>
      <c r="T17" s="15">
        <v>4789750</v>
      </c>
      <c r="V17" t="s">
        <v>66</v>
      </c>
      <c r="W17" s="15">
        <v>4789750</v>
      </c>
      <c r="Y17" t="s">
        <v>66</v>
      </c>
      <c r="Z17" s="15">
        <v>4789750</v>
      </c>
      <c r="AB17" t="s">
        <v>66</v>
      </c>
      <c r="AC17" s="15">
        <v>4789750</v>
      </c>
      <c r="AE17" t="s">
        <v>66</v>
      </c>
      <c r="AF17" s="15">
        <v>4789750</v>
      </c>
    </row>
    <row r="18" spans="5:32" x14ac:dyDescent="0.25">
      <c r="E18" s="15">
        <v>398042622.75</v>
      </c>
      <c r="H18" s="15">
        <v>400042622.75</v>
      </c>
      <c r="S18" t="s">
        <v>69</v>
      </c>
      <c r="T18" s="15">
        <v>8000000</v>
      </c>
      <c r="V18" t="s">
        <v>69</v>
      </c>
      <c r="W18" s="15">
        <v>12000000</v>
      </c>
      <c r="Y18" t="s">
        <v>69</v>
      </c>
      <c r="Z18" s="15">
        <v>16000000</v>
      </c>
      <c r="AB18" t="s">
        <v>69</v>
      </c>
      <c r="AC18" s="15">
        <v>16000000</v>
      </c>
      <c r="AE18" t="s">
        <v>69</v>
      </c>
      <c r="AF18" s="15">
        <v>16000000</v>
      </c>
    </row>
    <row r="19" spans="5:32" x14ac:dyDescent="0.25">
      <c r="E19" s="15">
        <f>+E12-E18</f>
        <v>1478974</v>
      </c>
      <c r="H19" s="15">
        <f>+H18-H13</f>
        <v>-46004007</v>
      </c>
      <c r="K19" s="15">
        <v>726074880.25</v>
      </c>
      <c r="M19" s="19" t="s">
        <v>47</v>
      </c>
      <c r="N19" s="20">
        <f>+N7+N13+N15</f>
        <v>48094507</v>
      </c>
      <c r="P19" s="19" t="s">
        <v>47</v>
      </c>
      <c r="Q19" s="20">
        <f>+$Q$7+$Q$13+$Q$15</f>
        <v>48094507</v>
      </c>
      <c r="S19" s="16" t="s">
        <v>29</v>
      </c>
      <c r="T19" s="17">
        <v>1011044735.25</v>
      </c>
      <c r="V19" t="s">
        <v>71</v>
      </c>
      <c r="W19" s="15">
        <v>3000000</v>
      </c>
      <c r="Y19" t="s">
        <v>71</v>
      </c>
      <c r="Z19" s="15">
        <v>3000000</v>
      </c>
      <c r="AB19" t="s">
        <v>71</v>
      </c>
      <c r="AC19" s="15">
        <v>6000000</v>
      </c>
      <c r="AE19" t="s">
        <v>71</v>
      </c>
      <c r="AF19" s="15">
        <v>6000000</v>
      </c>
    </row>
    <row r="20" spans="5:32" x14ac:dyDescent="0.25">
      <c r="K20" s="15">
        <f>+K14-K19-K17</f>
        <v>0</v>
      </c>
      <c r="V20" s="16" t="s">
        <v>29</v>
      </c>
      <c r="W20" s="17">
        <v>1018044735.25</v>
      </c>
      <c r="Y20" s="16" t="s">
        <v>29</v>
      </c>
      <c r="Z20" s="17">
        <v>1022044735.25</v>
      </c>
      <c r="AB20" s="16" t="s">
        <v>29</v>
      </c>
      <c r="AC20" s="17">
        <v>1025044735.25</v>
      </c>
      <c r="AE20" t="s">
        <v>76</v>
      </c>
      <c r="AF20" s="15">
        <v>23800000</v>
      </c>
    </row>
    <row r="21" spans="5:32" x14ac:dyDescent="0.25">
      <c r="E21" s="15"/>
      <c r="N21" s="15">
        <v>733161738.25</v>
      </c>
      <c r="Q21" s="15">
        <v>734335512.25</v>
      </c>
      <c r="S21" s="19" t="s">
        <v>47</v>
      </c>
      <c r="T21" s="20">
        <f>+$Q$7+$Q$13+$Q$15</f>
        <v>48094507</v>
      </c>
      <c r="AE21" s="17" t="s">
        <v>29</v>
      </c>
      <c r="AF21" s="17">
        <v>1048844735.25</v>
      </c>
    </row>
    <row r="22" spans="5:32" x14ac:dyDescent="0.25">
      <c r="E22" s="15"/>
      <c r="N22" s="15">
        <f>+N17-N21</f>
        <v>48094507</v>
      </c>
      <c r="Q22" s="15">
        <f>+Q17-Q21</f>
        <v>48094507</v>
      </c>
    </row>
    <row r="23" spans="5:32" x14ac:dyDescent="0.25">
      <c r="N23" s="15">
        <f>+N22-N19</f>
        <v>0</v>
      </c>
      <c r="Q23" s="15">
        <f>+Q19-Q22</f>
        <v>0</v>
      </c>
      <c r="T23" s="15">
        <v>962950228.25440001</v>
      </c>
      <c r="V23" s="19" t="s">
        <v>47</v>
      </c>
      <c r="W23" s="20">
        <f>+$W$7+$W$13+$W$15</f>
        <v>48094507</v>
      </c>
      <c r="Y23" s="19" t="s">
        <v>47</v>
      </c>
      <c r="Z23" s="20">
        <f>+Z$7+Z$13+Z$15</f>
        <v>48094507</v>
      </c>
      <c r="AB23" s="19" t="s">
        <v>47</v>
      </c>
      <c r="AC23" s="20">
        <f>+AC$7+AC$13+AC$15</f>
        <v>48094507</v>
      </c>
    </row>
    <row r="24" spans="5:32" x14ac:dyDescent="0.25">
      <c r="T24" s="15">
        <f>+T19-T23</f>
        <v>48094506.995599985</v>
      </c>
      <c r="AE24" s="19" t="s">
        <v>47</v>
      </c>
      <c r="AF24" s="20">
        <f>+AF$7+AF$13+AF$15</f>
        <v>48094507</v>
      </c>
    </row>
    <row r="25" spans="5:32" x14ac:dyDescent="0.25">
      <c r="T25" s="15">
        <f>+T24-T21</f>
        <v>-4.4000148773193359E-3</v>
      </c>
      <c r="W25" s="15">
        <v>969950228.25440001</v>
      </c>
      <c r="Z25" s="15">
        <v>973950228.25440001</v>
      </c>
      <c r="AC25" s="15">
        <v>976950228.25440001</v>
      </c>
    </row>
    <row r="26" spans="5:32" x14ac:dyDescent="0.25">
      <c r="W26" s="15">
        <f>+W20-W25</f>
        <v>48094506.995599985</v>
      </c>
      <c r="Z26" s="15">
        <f>+Z20-Z25</f>
        <v>48094506.995599985</v>
      </c>
      <c r="AC26" s="15">
        <f>+AC20-AC25</f>
        <v>48094506.995599985</v>
      </c>
      <c r="AF26" s="15">
        <v>1000750228.2544</v>
      </c>
    </row>
    <row r="27" spans="5:32" x14ac:dyDescent="0.25">
      <c r="W27" s="15">
        <f>+W26-W23</f>
        <v>-4.4000148773193359E-3</v>
      </c>
      <c r="Z27" s="15">
        <f>+Z23-Z26</f>
        <v>4.4000148773193359E-3</v>
      </c>
      <c r="AC27" s="15">
        <f>+AC26-AC23</f>
        <v>-4.4000148773193359E-3</v>
      </c>
      <c r="AF27" s="15">
        <f>+AF21-AF26</f>
        <v>48094506.995599985</v>
      </c>
    </row>
    <row r="28" spans="5:32" x14ac:dyDescent="0.25">
      <c r="AF28" s="15">
        <f>+AF27-AF24</f>
        <v>-4.4000148773193359E-3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AGOSTO 2021</vt:lpstr>
      <vt:lpstr>CONSOLIDADO TOTAL</vt:lpstr>
      <vt:lpstr>Hoja1</vt:lpstr>
      <vt:lpstr>'CONSOLIDADO TOTAL'!Área_de_impresión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Barriga, Gerardo</dc:creator>
  <cp:lastModifiedBy>Ruth Alvear Triana</cp:lastModifiedBy>
  <cp:lastPrinted>2020-04-13T19:15:19Z</cp:lastPrinted>
  <dcterms:created xsi:type="dcterms:W3CDTF">2019-05-07T17:11:10Z</dcterms:created>
  <dcterms:modified xsi:type="dcterms:W3CDTF">2021-10-11T16:10:41Z</dcterms:modified>
</cp:coreProperties>
</file>