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camilo\Documents\SHD\Cupo de endeudamiento\Documentos finales cupo 2020\"/>
    </mc:Choice>
  </mc:AlternateContent>
  <xr:revisionPtr revIDLastSave="0" documentId="8_{4EE3002F-105D-43CD-9B19-7A8FB6E647DA}" xr6:coauthVersionLast="45" xr6:coauthVersionMax="45" xr10:uidLastSave="{00000000-0000-0000-0000-000000000000}"/>
  <bookViews>
    <workbookView xWindow="-120" yWindow="-120" windowWidth="20730" windowHeight="11160" xr2:uid="{61DD3D13-22C2-492C-87BC-FF335C8F000A}"/>
  </bookViews>
  <sheets>
    <sheet name="Base datos" sheetId="1" r:id="rId1"/>
    <sheet name="TD Propósito x entidad" sheetId="7" r:id="rId2"/>
    <sheet name="TD valor x entidad" sheetId="4" r:id="rId3"/>
    <sheet name="TD Sectores" sheetId="2" r:id="rId4"/>
    <sheet name="TD año de inicio x valor" sheetId="5" r:id="rId5"/>
    <sheet name="resumen" sheetId="6" r:id="rId6"/>
  </sheets>
  <definedNames>
    <definedName name="_xlnm._FilterDatabase" localSheetId="0" hidden="1">'Base datos'!$A$1:$V$166</definedName>
  </definedNames>
  <calcPr calcId="191029"/>
  <pivotCaches>
    <pivotCache cacheId="1"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70" i="1" l="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70" i="1"/>
  <c r="K150" i="1" l="1"/>
  <c r="K3" i="1" l="1"/>
  <c r="K4" i="1"/>
  <c r="K5" i="1"/>
  <c r="K6" i="1"/>
  <c r="K7" i="1"/>
  <c r="K8" i="1"/>
  <c r="K9" i="1"/>
  <c r="K10" i="1"/>
  <c r="K11" i="1"/>
  <c r="K12" i="1"/>
  <c r="K13" i="1"/>
  <c r="K14" i="1"/>
  <c r="K15" i="1"/>
  <c r="K16" i="1"/>
  <c r="K17" i="1"/>
  <c r="K18" i="1"/>
  <c r="K19" i="1"/>
  <c r="K20" i="1"/>
  <c r="K21" i="1"/>
  <c r="K22" i="1"/>
  <c r="K23" i="1"/>
  <c r="K24" i="1"/>
  <c r="K26" i="1"/>
  <c r="K27" i="1"/>
  <c r="K28" i="1"/>
  <c r="K29" i="1"/>
  <c r="K30" i="1"/>
  <c r="K31" i="1"/>
  <c r="K32" i="1"/>
  <c r="K33" i="1"/>
  <c r="K34" i="1"/>
  <c r="K35" i="1"/>
  <c r="K36" i="1"/>
  <c r="K37" i="1"/>
  <c r="K38" i="1"/>
  <c r="K39" i="1"/>
  <c r="K40" i="1"/>
  <c r="K41" i="1"/>
  <c r="K42" i="1"/>
  <c r="K43" i="1"/>
  <c r="K44" i="1"/>
  <c r="K45" i="1"/>
  <c r="K46" i="1"/>
  <c r="K49" i="1"/>
  <c r="K50" i="1"/>
  <c r="K51" i="1"/>
  <c r="K52" i="1"/>
  <c r="K53" i="1"/>
  <c r="K54" i="1"/>
  <c r="K55" i="1"/>
  <c r="K56" i="1"/>
  <c r="K57" i="1"/>
  <c r="K58" i="1"/>
  <c r="K59" i="1"/>
  <c r="K60" i="1"/>
  <c r="K61" i="1"/>
  <c r="K62" i="1"/>
  <c r="K63" i="1"/>
  <c r="K64" i="1"/>
  <c r="K65" i="1"/>
  <c r="K66" i="1"/>
  <c r="K67" i="1"/>
  <c r="K68" i="1"/>
  <c r="K69"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1" i="1"/>
  <c r="K152" i="1"/>
  <c r="K153" i="1"/>
  <c r="K154" i="1"/>
  <c r="K155" i="1"/>
  <c r="K156" i="1"/>
  <c r="K157" i="1"/>
  <c r="K158" i="1"/>
  <c r="K159" i="1"/>
  <c r="K160" i="1"/>
  <c r="K161" i="1"/>
  <c r="K162" i="1"/>
  <c r="K163" i="1"/>
  <c r="K164" i="1"/>
  <c r="K165" i="1"/>
  <c r="K166" i="1"/>
  <c r="K2" i="1"/>
  <c r="H13" i="6" l="1"/>
  <c r="H4" i="6"/>
  <c r="H5" i="6"/>
  <c r="H6" i="6"/>
  <c r="H7" i="6"/>
  <c r="H8" i="6"/>
  <c r="H9" i="6"/>
  <c r="H10" i="6"/>
  <c r="H11" i="6"/>
  <c r="H12" i="6"/>
  <c r="H3" i="6"/>
  <c r="G13" i="6"/>
  <c r="G11" i="6"/>
  <c r="G10" i="6"/>
  <c r="G9" i="6"/>
  <c r="G8" i="6"/>
  <c r="G7" i="6"/>
  <c r="G6" i="6"/>
  <c r="G5" i="6"/>
  <c r="G4" i="6"/>
  <c r="G3" i="6"/>
  <c r="C26" i="6"/>
  <c r="C22" i="6"/>
  <c r="C17" i="6"/>
  <c r="C1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tc={BF5E0B77-469F-41CB-AB7F-5A498071353F}</author>
    <author>tc={36EFDD1A-A52B-4089-8A30-E86E92013273}</author>
    <author>tc={8B2D6AA7-0417-46E5-8255-ABD43F404D4D}</author>
    <author>tc={94532784-4524-452A-8A89-BE0A134860EB}</author>
  </authors>
  <commentList>
    <comment ref="B1" authorId="0" shapeId="0" xr:uid="{BF5E0B77-469F-41CB-AB7F-5A498071353F}">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proposito del plan de desarrollo al cual esta vinculado el proyecto.</t>
      </text>
    </comment>
    <comment ref="C1" authorId="1" shapeId="0" xr:uid="{36EFDD1A-A52B-4089-8A30-E86E92013273}">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uno de los 57 programas generales del plan de desarrollo</t>
      </text>
    </comment>
    <comment ref="D1" authorId="2" shapeId="0" xr:uid="{8B2D6AA7-0417-46E5-8255-ABD43F404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relacionar la meta sectorial que cubre el proyecto dentro del plan de desarrollo. El PDD tiene 550 metas sectoriales</t>
      </text>
    </comment>
    <comment ref="N1" authorId="3" shapeId="0" xr:uid="{94532784-4524-452A-8A89-BE0A134860EB}">
      <text>
        <t>[Comentario encadenado]
Su versión de Excel le permite leer este comentario encadenado; sin embargo, las ediciones que se apliquen se quitarán si el archivo se abre en una versión más reciente de Excel. Más información: https://go.microsoft.com/fwlink/?linkid=870924
Comentario:
    Descripcion del estado del proyecto: Conceptualizacion; Prefactibilidad; Factibilidad; Construcció u operación.</t>
      </text>
    </comment>
  </commentList>
</comments>
</file>

<file path=xl/sharedStrings.xml><?xml version="1.0" encoding="utf-8"?>
<sst xmlns="http://schemas.openxmlformats.org/spreadsheetml/2006/main" count="1457" uniqueCount="380">
  <si>
    <t>118 - Secretaría Distrital del Hábitat</t>
  </si>
  <si>
    <t>Infraestructura y dotación</t>
  </si>
  <si>
    <t>Vivienda</t>
  </si>
  <si>
    <t>Hábitat</t>
  </si>
  <si>
    <t>Cabeza de Sector</t>
  </si>
  <si>
    <t>Mejoramiento de Vivienda – Modalidad de Habitabilidad mediante Asignación e implementación de subsidio</t>
  </si>
  <si>
    <t>Prefactibilidad</t>
  </si>
  <si>
    <t xml:space="preserve">Todavía no se cuenta con este dato, dado que depende del tipo de obra que se realice </t>
  </si>
  <si>
    <t>Mejoramiento progresivo de edificaciones de vivienda de origen informal “Plan Terrazas”</t>
  </si>
  <si>
    <t>Mejoramiento integral rural y de bordes urbanos en Bogotá</t>
  </si>
  <si>
    <t>201 - Fondo Financiero Distrital de Salud</t>
  </si>
  <si>
    <t>Capital Humano - salud</t>
  </si>
  <si>
    <t>Vacunas</t>
  </si>
  <si>
    <t>Salud</t>
  </si>
  <si>
    <t>Adscrita</t>
  </si>
  <si>
    <t xml:space="preserve">Condiciones de vida saludables </t>
  </si>
  <si>
    <t xml:space="preserve"> Población del D.C, y para la vacuna COVID se beneficiarían la población en riesgo (adulto mayor, personal de salud, y personas con coomorbilidad </t>
  </si>
  <si>
    <t>Formulación Programa para la Producción y Uso del Conocimiento en Salud y Bienestar Bogotá</t>
  </si>
  <si>
    <t>221 - Instituto Distrital de Turismo</t>
  </si>
  <si>
    <t>Fortalecimiento competitividad y productividad empresarial</t>
  </si>
  <si>
    <t>Turismo</t>
  </si>
  <si>
    <t>Desarrollo Económico, Industria y Turismo</t>
  </si>
  <si>
    <t>(Los empleos totales se pueden definir en la etapa de culminación de los Estudios y Diseños donde el contratista entrega un presupuesto estimado de la obra)
Alcance: Culminación del proyecto</t>
  </si>
  <si>
    <t>Hito arquitectónico - Monumento a la Paz y la Reconciliación</t>
  </si>
  <si>
    <t>Proyecto interinstitucional con La Alta Consejería para los Derechos de las Víctimas, la Paz y la Reconciliación, el Instituto Distrital de Turismo (DADEP - IDU)
(Los empleos totales se pueden definir en la etapa de culminación de los Estudios y Diseños donde el contratista entrega un presupuesto estimado de la obra)
Alcance: Culminación del proyecto</t>
  </si>
  <si>
    <t>Tecnología</t>
  </si>
  <si>
    <t>Implementación de la Arquitectura Empresarial y el Intercambio Recíproco de Información en Bogotá</t>
  </si>
  <si>
    <t>Proyecto: 7785 “Implementación de la Arquitectura Empresarial y el Intercambio Recíproco de Información en Bogotá”
La Arquitectura Empresarial (AE) y el Intercambio Recíproco de Información en Bogotá, es uno de los componentes habilitadores de la política de Gobierno Digital, está orientado a generar un valor agregado en la estandarización  de procesos y procedimientos de la entidad, alineados con los sistemas de información, el recurso humano y la tecnología para lograr modelos de integración e interoperabilidad al servicio de la ciudadanía por consiguiente se requieren $52.000 millones distribuidos así: en el año 2021 se destinarán $25.000.millones en plataformas móviles para trabajo de campo, equipos de cómputo, servidores (incluido hiperconvergencia), soluciones de almacenamiento, escáner, impresoras, cableado estructurado, software de plataforma base, licenciamiento de software de ofimática ,hosting , computación en la nube , el datacenter alterno y la implementación del cambio de ERP de la SDS, con el fin de atender los lineamientos de la Secretaria de Hacienda con el sistema ERP SAP HANA/S4.; Para  el año 2023 se reservarán $20.000 millones, con el propósito de cubrir las inversiones de las soluciones de tecnologías de la información y comunicaciones y dar conectividad por medio de canales de datos en fibra óptica a la red de la SDS y las subredes y finalmente en el  año 2024 se destinarán $7.000 millones, para cubrir las actividades relacionadas en su fase de mantenimiento.
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t>
  </si>
  <si>
    <t>Transformación Digital en Salud Bogotá</t>
  </si>
  <si>
    <t>La Transformación Digital (TD) desde el Plan Nacional de Desarrollo exige a las entidades del Estado incorporar planes TD de acuerdo con el Artículo 147 y 148 con el fin de garantizar  una interacción  del ciudadano con el Estado, por lo tanto se requiere una inversión de $40.000 millones distribuidos así: en el año 2021 se destinarán $25.000 millones para cubrir las inversiones en Infraestructura y Infraestructura y dotación y servicios TIC, representada en el Plan estratégico de TI de la SDS, desarrollar trámites y servicios al ciudadano virtualizados, construir el expediente electrónico, desplegar el estándar de interoperabilidad de la SDS, lograr la interoperabilidad de doce sistemas de información misionales y estratégicos y las plataformas BSE Open Source para la Inteligencia de negocios; en el año 2023 se destinarán $15.000 millones para cubrir las inversiones de las soluciones de tecnologías de la información y comunicaciones, dando continuidad a las actividades en su fase de producción y desarrollo del ecosistema Inteligente con alcance de Ciudad Región.
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t>
  </si>
  <si>
    <t>204 - Instituto de Desarrollo Urbano -IDU</t>
  </si>
  <si>
    <t>Puentes Peatonales</t>
  </si>
  <si>
    <t>Movilidad</t>
  </si>
  <si>
    <t>Ciclopuente aledaño a  la glorieta de la intersección entre la Av. José Celestino Mutis y la Av. La Esmeralda</t>
  </si>
  <si>
    <t>Estudios y diseños inicio julio 2021, inicio de obra ocrubre 2022 y terminacion octubre  2023</t>
  </si>
  <si>
    <t>Ciclopuente aledaño a  la glorieta dela intersección entre la Av. José Celestino Mutis y la Av. Batallón Caldas</t>
  </si>
  <si>
    <t>Conservar 120 Puentes peatonales</t>
  </si>
  <si>
    <t xml:space="preserve">Incio de obras octubre 2020 </t>
  </si>
  <si>
    <t>Puente Vehicular</t>
  </si>
  <si>
    <t>Ampliación Puente Vehicular Av. Américas por Av. Boyaca</t>
  </si>
  <si>
    <t>Inicio de EyD abril 2021 y  terminación de obra Nov 2023</t>
  </si>
  <si>
    <t>Reforzamiento puente Vehicular Avenida Ciudad de Quito por Avenida Jorge Eliecer Gaitán</t>
  </si>
  <si>
    <t>Estudios y diseños al 100%, obra 0%</t>
  </si>
  <si>
    <t>Reforzamiento Puente Vehicular Autopista Sur por Avenida Villavicencio (central)</t>
  </si>
  <si>
    <t>Estudios y diseños al 100% obra 0%</t>
  </si>
  <si>
    <t>Reforzamiento Puente Vehicular Av. Medellín (Cl 80) por Av. Ciudad de Quito (Central - TransMilenio)</t>
  </si>
  <si>
    <t>Reforzamiento Puente Vehicular Av. Medellín (Cl 80) por Av. Ciudad de Quito (Costado norte y Conectante curvo)"</t>
  </si>
  <si>
    <t>Reforzamiento Puente Vehicular Av. Paseo de los Libertadores por Av. Contador (costado sur)</t>
  </si>
  <si>
    <t>Reforzamiento Puente Vehicular Avenida Alejandro Obregón por Avenida Paseo de Los Libertadores (curvo)</t>
  </si>
  <si>
    <t>Reforzamiento Puente Vehicular Avenida Carrera 28 por Avenida Ciudad de Quito</t>
  </si>
  <si>
    <t>Reforzamiento Puente Vehicular Avenida Ciudad De Lima Por Avenida Ciudad De Quito</t>
  </si>
  <si>
    <t>Reforzamiento Puente Vehicular Avenida Ciudad de Quito por Avenida Centenario</t>
  </si>
  <si>
    <t>Reforzamiento Puente Vehicular Avenida Ciudad de Quito por Avenida de los Comuneros</t>
  </si>
  <si>
    <t>Reforzamiento Puente Vehicular Avenida Ciudad de Quito por Avenida Paseo de los Libertadores (Conectante TM)</t>
  </si>
  <si>
    <t>Reforzamiento Puente Vehicular Avenida Francisco de Miranda por Avenida Ciudad de Quito</t>
  </si>
  <si>
    <t>Reforzamiento Puente Vehicular Avenida Rodrigo Lara Bonilla por Avenida Paseo De Los Libertadores"</t>
  </si>
  <si>
    <t>Reforzamiento Puentes Vehiculares (Interventorias)</t>
  </si>
  <si>
    <t>211 - Instituto Distrital de Recreación y Deporte IDRD</t>
  </si>
  <si>
    <t>Parques</t>
  </si>
  <si>
    <t>Cultura, Recreación y Deporte</t>
  </si>
  <si>
    <t>Construcción y adecuación de escenarios y/o parques deportivos sostenibles para la revitalización</t>
  </si>
  <si>
    <t>Factibilidad</t>
  </si>
  <si>
    <t>222 - Instituto Distrital de Artes - IDARTES</t>
  </si>
  <si>
    <t>Actualización Intervención y mejoramiento de la Infraestructura y Infraestructura y dotación cultural para el disfrute de las prácticas artísticas y culturales Bogotá D.C.</t>
  </si>
  <si>
    <t>A más tardar en enero de 2021 se contaran con las dos (2) licencias de construcción•Trámite ante IDPC aprobado.
•Trámite ante Ministerio de Cultura se encuentra radicado, en espera de planos técnicos sellados.
•DADEP, cuenta con radicación de la solicitud de la ANUENCIA. Teatro El Parque 25.000 asistencias al año
Teatro San Jorge 50.000 asistencias al año 165 empleos Directos
220 empleos Indirectos
Programación y circulación artística: 30 empleos permanentes</t>
  </si>
  <si>
    <t>Infraestructura y Infraestructura y dotación</t>
  </si>
  <si>
    <t>Esta en factibilidad, Julio 2021 inicio E y D y  Oct 2023 finalización obra</t>
  </si>
  <si>
    <t>Infraestructura y Infraestructura y dotación de San Cristóbal - Construcción 60%</t>
  </si>
  <si>
    <t>Estudios y diseños inicio agosto 2020, inicio de obra diciembre 2021 y terminacion diciembre  2024</t>
  </si>
  <si>
    <t>Distrito Capital</t>
  </si>
  <si>
    <t>Infraestructura y dotación CONTROL ESPECIAL UMHE MATERNO INFANTIL</t>
  </si>
  <si>
    <t>N/A</t>
  </si>
  <si>
    <t>n/a</t>
  </si>
  <si>
    <t>Infraestructura y dotación CONTROL ESPECIAL UMHE SAN BLAS</t>
  </si>
  <si>
    <t>Infraestructura y dotación CONTROL ESPECIAL UMHE LA VICTORIA</t>
  </si>
  <si>
    <t>Infraestructura y dotación CONTROL ESPECIAL UMHE JORGE ELIECER GAITAN</t>
  </si>
  <si>
    <t>Infraestructura y dotación CONTROL UMHE TUNAL</t>
  </si>
  <si>
    <t>Infraestructura y dotación CONTROL UMHE FONTIBON</t>
  </si>
  <si>
    <t>Infraestructura y dotación CONTROL UMHE KENNEDY</t>
  </si>
  <si>
    <t>131 - UEA Cuerpo Oficial de Bomberos</t>
  </si>
  <si>
    <t>Seguridad Convivencia y Justicia</t>
  </si>
  <si>
    <t>Soporte Técnico</t>
  </si>
  <si>
    <t>Fortalecimiento del Cuerpo Oficial de Bomberos Bogotá</t>
  </si>
  <si>
    <t>Toda la población de Bogotá</t>
  </si>
  <si>
    <t>Reportadio originalmente metas 224, 225, 226</t>
  </si>
  <si>
    <t>137 - Secretaría Distrital de Seguridad Convivencia y Justicia,</t>
  </si>
  <si>
    <t>Mantener el 100% de los estándares de calidad y Operación en la  Cárcel Distrital de Varones y Anexo de Mujeres</t>
  </si>
  <si>
    <t>Conceptualización</t>
  </si>
  <si>
    <t>PPL 9252
CCV 180
PERSONAL ADMINISTRATIVO 60
VISITANTES (familiares, abogados, etc) 27756</t>
  </si>
  <si>
    <t>Mantenimiento  preventivo y correctivo,  adecuaciones fisicas,  cambios y/o sustituciones de elementos fisicos inherentes a la seguridad de la Infraestructura y Infraestructura y dotación q permitan el correcto  funcionamiento y atencion digna de los PPL de la carcel distrital.
mantenimiento preventivo y correctivo de equipos mayores y menores requeridos para el funcionamiento de la carcel distrital.
suministros necesarios para brindar condiciones dignas a los PPL de la Cárcel Distrital</t>
  </si>
  <si>
    <t>Implementar en las Casas de Justicia un (1) modelo de atención virtual para facilitar el acceso a los servicios de justicia en lo local</t>
  </si>
  <si>
    <t>N.D.</t>
  </si>
  <si>
    <t>Aumentar en (1) los equipamientos de justicia en el distrito y garantizar el mantenimiento de veinticuatro (24) existentes</t>
  </si>
  <si>
    <t>* Corresponde el mantenimiento y adecuación de los equipamientos de Justicia de la Ciudad de Bogotá. Incluye en promedio 60 empleos directos,  más 70  contratistas e interventoria aproximadamente. 
* Mantemiento y operación del nuevo Centro de Traslado por Proyección</t>
  </si>
  <si>
    <t>Diseñar e implementar al 100% una (1) estrategia intersectorial articulada con los organismos de seguridad y justicia, contra las estructuras criminales vinculadas a escenarios de economía ilegal, con apoyo de unidades élites interinstitucionales que se dedique a la investigación, rastreo de activos ilegales, judicialización y desmantelamiento.</t>
  </si>
  <si>
    <t>Implementar al 100% una (1) estrategia institucional para la prevención y el control del delito, con énfasis en la gestión del riesgo de las amenazas y los hechos terroristas a la Infraestructura y Infraestructura y dotación vital y las entradas y salidas de la ciudad.</t>
  </si>
  <si>
    <t>Diseñar e Implementar al 100% un (1) plan de fortalecimiento al Centro de Comando, Control, Comunicaciones y Cómputo (C4), enfocado a la interconectividad las cámaras de seguridad de la ciudad y el transporte público (Transmilenio) junto con el fortalecimiento de bases de datos con antecedentes criminales de delincuentes.</t>
  </si>
  <si>
    <t>*Mantenimiento,  operación y conectividad del sistema C4 $66.385.126.489</t>
  </si>
  <si>
    <t>Diseñar e implementar al 100% el plan integral de mejoramiento tecnológico para la seguridad</t>
  </si>
  <si>
    <t>* Renovación de 4000 radios móviles para el cuerpo de la MEBOG. 
* Adecuación del sitio de repitición de radios en el barrio del codito
*Adquisición de los equipos tecnológicos para los organismos de seguridad, con el fin de contribuir en el buen funcionamiento  de los mismos.</t>
  </si>
  <si>
    <t>Aumentar en 15 % el número de cámaras instaladas y en funcionamiento en la ciudad</t>
  </si>
  <si>
    <t>Adquisión e instalacion de 750 cámaras de videovigilancia.</t>
  </si>
  <si>
    <t>Modernizar al 100% el Número Único de Seguridad y Emergencias (NUSE 123)</t>
  </si>
  <si>
    <t>*Adquisición y puesta enmarcha del sistema de Centro de analítica de datos para seguridad y convivencia ciudadana C4.</t>
  </si>
  <si>
    <t>122 - Secretaría Distrital de Integración Social</t>
  </si>
  <si>
    <t>Integración Social</t>
  </si>
  <si>
    <t>Mejoramiento de la capacidad de respuesta institucional de las Comisarías de Familia en Bogotá</t>
  </si>
  <si>
    <t>Fortalecer la atención oportuna en las Comisarias de Familia y se orienta a contar con Comisarías de Familia dotadas de una arquitectura institucional y una estructura organizacional, que les permita desarrollar sus competencias legales en términos de calidad, oportunidad, integralidad y efectividad, que es de lo que adolecen y por lo que se ha perdido legitimidad institucional.</t>
  </si>
  <si>
    <t>Fortalecimiento institucional para una gestión pública efectiva y transparente en la ciudad de Bogotá</t>
  </si>
  <si>
    <t>Adquirir Materiales y Suministros para Fortalecer la capacidad institucional para dar respuesta a las demandas ciudadanas en cumplimiento de las políticas públicas de atención a la ciudadanía y transparencia en el marco de la misionalidad de la Secretaría Distrital de Integración Social.</t>
  </si>
  <si>
    <t>Fortalecimiento de la gestión de la información y el conocimiento con enfoque participativo y territorial de la Secretaria Distrital de Integración Social en Bogotá</t>
  </si>
  <si>
    <t>El objetivo es realizar la evaluación de resultado aplicado a un servicio que presta la entidad y así poder reconocer en detalle el impacto del mismo, desde las diferentes aristas como calidad del servicio, usuarios, condiciones, entre otros aspectos relevantes.</t>
  </si>
  <si>
    <t xml:space="preserve">Beneficiarios : La ciudadanía que a través de herramientas comunicativas como series documentales puede enterarse sobre los planes, programas y proyectos con los que cuenta la Entidad. </t>
  </si>
  <si>
    <t>Con la contratación de este proceso se pueden crear entre 10 y 20 empleos indirectos.</t>
  </si>
  <si>
    <t>Dotar de equipos portátiles y de alto rendimiento para el equipo directivo de la Secretaria con el fin brindar de una herramienta tecnológica para el desarrollo de sus actividades, lo anterior en el marco de reemplazar los equipos actuales que ya están obsoletos de acuerdo a su vida útil. Adicionalmente, compra de equipos de audio y video de la Oficina Asesora de Comunicaciones,  podrá reforzar las labores difusión de planes, programas y proyectos de la Entidad.
El fortalecimiento de un plan de comunicaciones a través de series documentales para televisión y plataformas digitales, que permitirán ampliar el conocimiento de los diferentes servicios sociales de la Entidad y visibilizar la territorizalización de la política social de Bogotá. Haciendo mayor énfasis en las necesidades de la población pobre y vulnerable y las nuevas vulnerabilidades producidas por la pandemia</t>
  </si>
  <si>
    <t>121 - Secretaria Distrital de la Mujer</t>
  </si>
  <si>
    <t>Mujeres</t>
  </si>
  <si>
    <t>Fortalecimiento a la implementación del Sistema Distrital de Protección integral a las mujeres víctimas de violencias - SOFIA en Bogotá Casas Refugio</t>
  </si>
  <si>
    <t>Realizar 60.000 atenciones efectivas a través de la Línea Púrpura Distrital</t>
  </si>
  <si>
    <t>Fortalecimiento a la implementación del Sistema Distrital de Protección integral a las mujeres víctimas de violencias - SOFIA en Bogotá Línea Purpura</t>
  </si>
  <si>
    <t xml:space="preserve">Operar 6 casas refugio para mujeres víctimas de violencia y personas a cargo </t>
  </si>
  <si>
    <t>Fortalecimiento a la implementación del Sistema Distrital de Protección integral a las mujeres víctimas de violencias - SOFIA en Bogotá Estrategia Prevención Riesgo Feminicidio</t>
  </si>
  <si>
    <t>Implementar (1) una estrategia de prevención de riesgo de feminicidio</t>
  </si>
  <si>
    <t>IDCBIS</t>
  </si>
  <si>
    <t>Implementación Bogotá nos cuida, un Capital humano - salud para una Ciudadanía Plena, Bogotá</t>
  </si>
  <si>
    <t>117 - Secretaría Distrital de Desarrollo Económico,</t>
  </si>
  <si>
    <t>Fortalecimiento de la competitividad, como vehículo para el desarrollo del ecosistema empresarial de la Bogotá</t>
  </si>
  <si>
    <t>En este primer año se espera impactar a 80 unidades productivas de alto potencial (desarrollo del conocimiento, la innovación y nuevas tecnologías). 3.500 Mipymes. El 20% de la oferta será destinada a jóvenes.</t>
  </si>
  <si>
    <t>Fortalecimiento del crecimiento empresarial en los emprendedores y las mipymes de Bogotá</t>
  </si>
  <si>
    <t>En este primer año se espera benefiar a 2.486 emprendedores o empresarios en acceso a crédito en condicones favorables. 73.900 unidades de MIPYIMES, negocios, emprendimientos, pequeños comercios, unidades productivas aglomeradas y/o emprendimientos por subsistencia, formales e informales.</t>
  </si>
  <si>
    <t>Fortalecimiento de la productividad, competitividad e innovación del tejido empresarial de Bogotá</t>
  </si>
  <si>
    <t>Comienza su ejecución en 2021, y se espera llegar a 1.246 beneficiarios en ese primer año. 3.700 Mipymes. El 20% de la oferta será destinada a jóvenes.</t>
  </si>
  <si>
    <t>200 - Instituto para la Economía Social - IPES</t>
  </si>
  <si>
    <t>Fortalecimiento de las plazas distritales de mercado</t>
  </si>
  <si>
    <t xml:space="preserve">Se van adelantar obras de reforzamiento estructural y adecuación de Infraestructura y Infraestructura y dotación fisica de 14 plazas distritales de mercado en cumplimiento de la meta estrategica del plan de desarrollo, incluyendo contratos de mantenimiento de obra y atención de emergencias para las 19 plazas distritales de mercado.
</t>
  </si>
  <si>
    <t>Fortalecimiento oferta de alternativas económicas en el espacio público en Bogotá</t>
  </si>
  <si>
    <t>Se adelantarán intervenciones de mantenimientos de obras de tipo preventivo correctivo y atención de emergencias para prever el correcto funcionamiento de la Infraestructura y Infraestructura y dotación de los puntos comerciales y el sistema de la  Red de prestación de servicios al usuario del espacio público REDEP.</t>
  </si>
  <si>
    <t>Implementación de estrategias de organización de zonas de uso y aprovechamiento económico del espacio público en Bogotá</t>
  </si>
  <si>
    <t>Compromiso por una alimentación integral en Bogotá</t>
  </si>
  <si>
    <t>18.000 hogares  fortalecidos en capacidades de autoconsumo para el cuatrienio.</t>
  </si>
  <si>
    <t xml:space="preserve">El Objetivo de esta Estrategia es promover  acciones de autoconsumo mediante la construcción de huertas urbanas, razón por la cual se requieren materiales necesarios para implementar esta actividad. </t>
  </si>
  <si>
    <t>250  cupos diarios por cada Unidad Móvil. Total: 500</t>
  </si>
  <si>
    <t xml:space="preserve">16 empleos directos. 8 empleos directos por cada una de las unidades móviles </t>
  </si>
  <si>
    <t>El objetivo de esta Estrategia es ampliar el portafolio de servicios que dispone la Entidad para suplir las necesidades alimentarias de las población mas vulnerable y así poder llegar a aquellas que por su ubicación no tienen la oportunidad de ser beneficiaria de la oferta institucional actual. Por lo anterior la nueva modalidad  de atención se encuentra en estructuración durante lo que resta de la vigencia de 2020 con el fin de que en el primer semestre de 2021 se adelanten los procesos  de adquisición de Infraestructura y Infraestructura y dotación y precontractuales requeridos para la operación de los mismos buscando que la primera unidad móvil se implemente para operación en el segundo semestre de 2021 y la segunda se implemente en la vigencia 2023.</t>
  </si>
  <si>
    <t>266 - Empresa Metro de Bogotá S.A.</t>
  </si>
  <si>
    <t>Estudios y diseños</t>
  </si>
  <si>
    <t>Vinculada</t>
  </si>
  <si>
    <t>Desarrollo, identificación, planeación, estructuración y adjudicación de la fase 2 de la PLMB</t>
  </si>
  <si>
    <t>Aunque los datos definitivos solo se conocerán a finales de este año, cuando la Financiera de Desarrollo Nacional entregue las conclusiones de sus estudios, un cálculo preliminar arrojó que la Fase 2 de la PLMB tendría un costo entre $ 9,5 billones y $ 10,9 billones. 
Con un costo de financiación similar al resultante del proyecto PLMB-T1 y asumiendo una estructura de financiación basada principalmente en fuentes de largo plazo, vigencias futuras del distrito y la nación el valor estimativo del proyecto más financiación es cercano a los $16 billones constantes de 2020. 
En el proyecto actual se incluye $ 712.500 millones como primer desembolso de vigencias futuras y demás trámites presupuestales para concurrir con la Nación en el convenio de cofinanciación que aseguré la financiación del proyecto.</t>
  </si>
  <si>
    <t>Diseñar e implementar el 100% de las acciones priorizadas del plan de mejoramiento para la problemática de hacinamiento carcelario en Bogotá, que incluyen los diseños de la primera fase para la construcción de la nueva cárcel distrital</t>
  </si>
  <si>
    <t>Se pretende la adquisición e implementacion de un centro especial de reclusion que permita la descongestion de personas privadas de la libertad en  URIS y Estaciones de Policia de Bogotá. 
Los beneficiarios pueden disminuir o aumentar, considerando que se encuentra relacionado con el metraje del predio, el cual se encuentra en etapa de identifición.</t>
  </si>
  <si>
    <t>Espacio público</t>
  </si>
  <si>
    <t>Calle Comercial  FONTIBON (incluye Carrera 100 entre calle 17 y Calle 22 Localidad de Fontibón)</t>
  </si>
  <si>
    <t>Inicio de obra septiembre 2021</t>
  </si>
  <si>
    <t>Espacio Público en predios remanentes Piloto (3.350 m2)</t>
  </si>
  <si>
    <t xml:space="preserve">Estudios y diseños inicio octubre 2021, inicio de obra julio 2023 y terminacion julio 2024 </t>
  </si>
  <si>
    <t xml:space="preserve">Pacificación Usaquén </t>
  </si>
  <si>
    <t>126 - Secretaría Distrital de Ambiente</t>
  </si>
  <si>
    <t>Construcción</t>
  </si>
  <si>
    <t>Ambiente</t>
  </si>
  <si>
    <t>Construcción de Espacios de calidad para el Sector Ambiental de Bogotá</t>
  </si>
  <si>
    <t>OBRA Y Infraestructura y dotación HOSPITAL OCCIDENTE DE KENNEDY</t>
  </si>
  <si>
    <t>8% en obra</t>
  </si>
  <si>
    <t>CONSTRUCCIÓN Y Infraestructura y dotación URGENCIAS TUNAL</t>
  </si>
  <si>
    <t>CONSTRUCCIÓN Y Infraestructura y dotación  CAPS DIANA TURBAY</t>
  </si>
  <si>
    <t>CONSTRUCCIÓN Y Infraestructura y dotación CAPS ALTAMIRA</t>
  </si>
  <si>
    <t>CONSTRUCCIÓN Y Infraestructura y dotación CAPS BRAVO PÁEZ</t>
  </si>
  <si>
    <t>CONSTRUCCIÓN Y Infraestructura y dotación PRIMERO DE MAYO</t>
  </si>
  <si>
    <t>UPZ El Sociego</t>
  </si>
  <si>
    <t>OBRA Y Infraestructura y dotación REFORZAMIENTO USS SAN BLAS (Estudios y Diseños)</t>
  </si>
  <si>
    <t>UPZ San Blas</t>
  </si>
  <si>
    <t>OBRA Y Infraestructura y dotación REFORZAMIENTO USS LA VICTORIA</t>
  </si>
  <si>
    <t>UPZ San Blas y La Gloria</t>
  </si>
  <si>
    <t>REORDENAMIENTO Y Infraestructura y dotación  CAPS SUBA</t>
  </si>
  <si>
    <t>CONSTRUCCIÓN Y Infraestructura y dotación  CAPS VERBENAL</t>
  </si>
  <si>
    <t>REORDENAMIENTO, AMPLIACIÓN  Y Infraestructura y dotación CSE SUBA</t>
  </si>
  <si>
    <t>REORDENAMIENTO Y AMPLIACIÓN DE LA USS CALLE 80 (HOSPITAL ENGATIVA) - Estructuración con el DNP</t>
  </si>
  <si>
    <t>Localidades de Engativa, Suba y poblacones cercanas por el occidente de la ciudad (Funza, Cota, Madrid, Mosquera)</t>
  </si>
  <si>
    <t>en estudio</t>
  </si>
  <si>
    <t>CONSTRUCCIÓN Y Infraestructura y dotación LA GRANJA (Estudios y diseños)</t>
  </si>
  <si>
    <t>UPZ Boyacá Real</t>
  </si>
  <si>
    <t>ADECUACION Y Infraestructura y dotación FRAY BARTOLOME DE LAS CASAS (Estudios, diseños)</t>
  </si>
  <si>
    <t>UPZ La Alhambra</t>
  </si>
  <si>
    <t>REORDENAMIENTO Y Infraestructura y dotación TORRE I DE LA USS MEISSEN</t>
  </si>
  <si>
    <t>CONSTRUCCIÓN Y Infraestructura y dotación  CAPS CANDELARIA</t>
  </si>
  <si>
    <t>ADECUACIÓN Y Infraestructura y dotación CAPS TUNAL</t>
  </si>
  <si>
    <t>CONSTRUCCIÓN Y Infraestructura y dotación CAPS VIRREY</t>
  </si>
  <si>
    <t xml:space="preserve">ADECUACION USS NAZARETH </t>
  </si>
  <si>
    <t>ADECUACION USS SAN JUAN DE SUMAPAZ</t>
  </si>
  <si>
    <t>CONSTRUCCIÓN Y Infraestructura y dotación  CAPS MEXICANA</t>
  </si>
  <si>
    <t>CONSTRUCCIÓN Y Infraestructura y dotación  CAPS TINTAL</t>
  </si>
  <si>
    <t>CONSTRUCCIÓN Y Infraestructura y dotación CAPS VILLA JAVIER</t>
  </si>
  <si>
    <t>CONSTRUCCIÓN Y Infraestructura y dotación  CAPS PABLO VI (En obra)</t>
  </si>
  <si>
    <t>ADECUACIÓN Y Infraestructura y dotación CAPS TRINIDAD GALAN</t>
  </si>
  <si>
    <t>CONSTRUCCIÓN Y Infraestructura y dotación  CAPS 29</t>
  </si>
  <si>
    <t>REORDENAMIENTO Infraestructura y dotación USS TINTAL</t>
  </si>
  <si>
    <t xml:space="preserve">CONSTRUCCION Y Infraestructura y dotación SALUD MENTAL, INTERNACIÓN PARA SPA </t>
  </si>
  <si>
    <t>En estudio</t>
  </si>
  <si>
    <t xml:space="preserve">CONSTRUCCIÓN Y Infraestructura y dotación LABORATORIO DE BIOCONTENCION NIVEL 3 </t>
  </si>
  <si>
    <t>208 - Caja de la Vivienda Popular</t>
  </si>
  <si>
    <t>Mejoramiento integral de barrios con participacion ciudadana Bogotá</t>
  </si>
  <si>
    <t xml:space="preserve">90,000 m2 de espacio publico .
Se destinará para el Mejoramiento integral de barrios con el cual se construirán intervenciones físicas en el espacio público, lo que incluye construcción de andenes, vías, escaleras, alamedas, parques de bolsillo, así como también, la construcción de redes de alcantarillado, considerando las condiciones particulares de los diferentes grupos poblacionales, en función del ordenamiento territorial. 
</t>
  </si>
  <si>
    <t>228 - UAE de Servicios Públicos</t>
  </si>
  <si>
    <t>*Adecuación terreno (Centro de Reciclaje la Alquería).
Compra tecnologìa- capital de trabajo-Transformaciòn de materiales aprovechables</t>
  </si>
  <si>
    <t xml:space="preserve">*El proyecto se empezarà a ejecutar a partir del estudio realizado por la compañía de seguros.
*En la vigencia 2020 no se ejecutarà el proyecto porque el cupo de endeudamiento se proyecto para la vigencia 2021.
* Los empleos es una proyecciòn estimada para el desarrollo de los proyectos.
</t>
  </si>
  <si>
    <t>Adecuación predio Avianca 2 mochuelo bajo</t>
  </si>
  <si>
    <t xml:space="preserve">*El proyecto se empezarà a ejecutar a partir del estudio realizado por la compañía de seguros.
*En la vigencia 2020 no se ejecutarà el proyecto porque el cupo de endeudamiento se proyecto para la vigencia 2021.
* Los empleos es una proyecciòn estimada para el desarrollo de los proyectos. como no se especifico fecha de terminacion dejando originalmente 31/12/2020
Ifase
31/12/2022
Fases siguientes se dejo como terminacion la ultima fecha
</t>
  </si>
  <si>
    <t xml:space="preserve">Construcciones de enramadas de orgánicos en 10 localidades-esquemas de transporte. </t>
  </si>
  <si>
    <t>Mejorar en dos (2) unidades de atención del Sistema de Responsabilidad Penal Adolescente la Infraestructura y Infraestructura y dotación y/o los dispositivos tecnológicos para el mejoramiento de las condiciones de seguridad.</t>
  </si>
  <si>
    <t xml:space="preserve">100 adolescentes y jóvenes </t>
  </si>
  <si>
    <t>Incluye adecuación de sedes y Infraestructura y dotación de equipos en el marco de la seguridad física y la seguridad dinámica</t>
  </si>
  <si>
    <t>Crear dos (2) nuevas sedes del Programa Distrital de Justicia Juvenil Restaurativa.</t>
  </si>
  <si>
    <t>Los beneficiarios se cuantifican entre adolescentes y jóvenes que se encuentran dentro del Sistema de Responsabilidad Penal Adolescentes, victimas y familias involucradas como red de apoyo.</t>
  </si>
  <si>
    <t>Diseñar e implementar al 100% el plan de mejoramiento de las Unidades de Reacción Inmediata -URI existentes y construcción de tres URI nuevas.</t>
  </si>
  <si>
    <t>Construir al 100% la sede de la policía metropolitana de Bogotá</t>
  </si>
  <si>
    <t>*181 de obra 
*59 administrativos y flotantes</t>
  </si>
  <si>
    <t xml:space="preserve">Es necesario cumplir el 100% con la construcción total del nuevo edificio de la Policía Metropolitana de Bogotá, de acuerdo con los diseños y cantidades de obra establecidos por el diseñador de esta construcción </t>
  </si>
  <si>
    <t>Implementar al 100% el plan de Infraestructura y Infraestructura y dotación de los organismos de seguridad y justicia, con enfoque territorial.</t>
  </si>
  <si>
    <t xml:space="preserve">Es necesario mantener las diferentes tipologías arquitectónicas de seguridad y justicia del Distrito Capital en optimas condiciones de funcionabilidad, con las diversas actividades que se enmarcan en el plan de mantenimiento locativo que se viene desarrollando de manera recurrente. </t>
  </si>
  <si>
    <t>Suministro de Espacios adecuados, inclusivos y seguros para el desarrollo social integral en Bogotá</t>
  </si>
  <si>
    <t>El proyecto de inversión estima adelantar la ejecución de 11 intervenciones en modalidad de obra nueva, con las cuales se espera ampliar la capacidad instalada en 2500 personas, para disminuir la demanda insatisfecha de los servicios de Infancia, Vejez, Adultez.
Del mismo modo, el proyecto estima la intervención de seis (6) equipamientos en modalidad de reforzamientos estructural y/o restitución, en cumplimiento de la norma de Sismoresistencia NSR-10 o la norma que se encuentre vigente.
Aunado a lo anterior, pretende atender el 60% de los equipamientos administrados por la SDIS, en modalidad de mantenimiento preventivo y correctivo, propendiendo por Infraestructura y Infraestructura y dotación adecuada y segura para la prestación de los servicios sociales, en las 20 localidades de Bogotá, D.C. y/o donde la secretaría de Integración social preste sus servicios misionales a la población más vulnerable</t>
  </si>
  <si>
    <t xml:space="preserve">262 - Transmilenio S.A. </t>
  </si>
  <si>
    <t>Corredor Verde - Carrera Séptima</t>
  </si>
  <si>
    <t>Extensión troncal Caracas (Incluye Gestión Predial)</t>
  </si>
  <si>
    <t>Mejoramiento de Estaciones</t>
  </si>
  <si>
    <t>Patio La Reforma</t>
  </si>
  <si>
    <t>Patio Troncal 68</t>
  </si>
  <si>
    <t>Gestión Predial</t>
  </si>
  <si>
    <t>Patio Troncal Cali</t>
  </si>
  <si>
    <t>Patio Gaco</t>
  </si>
  <si>
    <t>Patio Alameda Jardín</t>
  </si>
  <si>
    <t>Patio San José</t>
  </si>
  <si>
    <t>Estación Central</t>
  </si>
  <si>
    <t>111 - Secretaria Distrital de Hacienda</t>
  </si>
  <si>
    <t>Hacienda</t>
  </si>
  <si>
    <t>Fortalecimiento de la Infraestructura y Infraestructura y dotación de la SDH y el CAD en Bogotá</t>
  </si>
  <si>
    <t>Obra para adjudicar bajo modalidad de APP</t>
  </si>
  <si>
    <t>Ciclorrutas</t>
  </si>
  <si>
    <t>Aceras y Ciclorruta Carrera 15 desde la Cl. 100 hasta la Cl. 127</t>
  </si>
  <si>
    <t>Diseños Inhouse  inicio de obra septiembre 2023</t>
  </si>
  <si>
    <t xml:space="preserve">Av. Batallón Caldas entre Av. de Las Américas y Av. 1 de mayo - Intersecciones (Pulpo Puente Aranda - Ciudad Montes  - 1 de mayo) </t>
  </si>
  <si>
    <t>Estudios  y diseños inicio mayo 2022, terminacion de  obra marzo 2024</t>
  </si>
  <si>
    <t>CiclorRuta y Espacio Público Carrera 13 entre calle 32 y calle 64 y Carrera 11 entre calle 64 yCalle 82 (7,17 km cicloRuta + 33.454,2 m2 acera) Conexiones Calle 45 entre Cl 13 y Caracas; Cl 53 entre Caracas y 7ma, Cl 72 entre Caracas y 7ma</t>
  </si>
  <si>
    <t>Diseños Inhouse, inicio de obra sep 2021</t>
  </si>
  <si>
    <t>Conexiones Red de CicloRutas  (En armonización con SDM IDRD e IDU)</t>
  </si>
  <si>
    <t>Estudios y diseños inicio mayo 2021, inicio de obra agosto 2022 y terminacion febrero 2023</t>
  </si>
  <si>
    <t>Diagonal 57 Borde Norte Coliseo el Campín desde Avenida
NQS hasta hasta Carrera 7a</t>
  </si>
  <si>
    <t>Estudios y diseños inicio mayo 2022, inicio de obra julio 2023 y terminacion marzo 2024</t>
  </si>
  <si>
    <t>Cicloalameda Medio Milenio</t>
  </si>
  <si>
    <t>Estudios y diseños inicio agosto 2020, inicio de obra dic 2021 y terminacion junio 2023</t>
  </si>
  <si>
    <t>CONSERVAR CICLORRUTAS</t>
  </si>
  <si>
    <t xml:space="preserve">Incio de obras septiembre 2020 </t>
  </si>
  <si>
    <t>218 - Jardín Botánico “José Celestino Mutis”</t>
  </si>
  <si>
    <t>Capital Humano - Ambiental</t>
  </si>
  <si>
    <t>Capital Humano</t>
  </si>
  <si>
    <t>Fortalecimiento de las capacidades organizacionales, físicas y tecnológicas en el Jardín Botánico José Celestino Mutis</t>
  </si>
  <si>
    <t xml:space="preserve">Factibilidad </t>
  </si>
  <si>
    <t xml:space="preserve">Las actividades del Proyecto 7683 que van a ser financiados con los recursos del empréstito son las siguientes; 
“Elaborar el 100 por ciento de estudios para la ampliación de instalaciones físicas”. 
“Adelantar 1.400 metros cuadrados obras de construcción”
Para el año 2021 se van a invertir recursos que permitirán modernizar las condiciones de Infraestructura y Infraestructura y dotación de la entidad así: 
• Adecuación del Herbario. Mejorar las condiciones de temperatura y humedad que garanticen la adecuada conservación de las colecciones que allí se albergan.Los beneficiarios directos  con la construcción de nuevos espacios para la generación de áreas laborales que cumplan con las normas mínimas de seguridad y  la adecuación de los baños son las los 57 personas de la planta de personal y cerca de 400 contratistas que adelantan labores administrativas al interior de la entidad. De manera directa e indirecta se benéfica a los asistentes extérnos que podrán disponer de nuevos espacios adecuados en el desarrollo de su visita y goce efectivo de los servicios que presta la entidad (servicios turísticos y los servicios de generación, aplicación y aprobación del conocimiento).     
Adicionalmente frente a la Mejora del Herbario se beneficia de manera directa al potencial de usuarios y/o asistentes que  hacen uso de los servicios de investigación y conservación que presta la entidad. 
• Mejora y acondicionamiento de Baños, para personas en situación de discapacidad, público en general y trabajadores de la entidad. 
• Mantenimiento y obras menores. 
Adicionalmente, en los años 2021 y 2022 se van a construir 900 metros cuadrados en las áreas donde se adelantó la demolición, como lo son; la Subdirección Científica, Aula Chowa, Subdirección Educativa, Secretaría General (Administrativa), Oficina de Control Interno, Nodos y Humedales y el Almacén. Garantizando la generación de puestos de trabajo adecuados y seguros para los colaboradores del Jardín Botánico de Bogotá, generando las condiciones para la prestación del servicio a la ciudadanía. Con el desarrollo de esta Meta se generarán 179 empleos directos y 448 empleos indirectos 
</t>
  </si>
  <si>
    <t>Capital Humano - Seguridad</t>
  </si>
  <si>
    <t>Promover la vinculación de 2.000 policías nuevos para la prevención y control del servicio policial en la ciudad a través de un plan de promoción e incentivos para su incorporación</t>
  </si>
  <si>
    <t>2000 uniformados de la MEBOG y toda la ciudadania en general</t>
  </si>
  <si>
    <t>Es un gasto que se realiza por una sola vez y permite el transito a la profesionalización de los nuevos policias</t>
  </si>
  <si>
    <t>Capital Humano - Social</t>
  </si>
  <si>
    <t>Generación “Jóvenes con derechos” en Bogotá.</t>
  </si>
  <si>
    <t>3 Temporadas</t>
  </si>
  <si>
    <t xml:space="preserve">Proceso para adelantar un programa de televisión por vigencia guiado a temas de prevención, con el fin de ampliación de la cobertura de los servicios sociales dirigidos a la población juvenil, entendiendo el derecho a la información como una premisa fundamental para el acceso de los jóvenes a las oportunidades, haciendo énfasis en la generación de canales y estrategias para la difusión de la información y la promoción de espacios de reconocimiento de las identidades juveniles y el ser joven mediante la creación de contenidos centrados en la población joven con enfoque territorial.                                    </t>
  </si>
  <si>
    <t>El programa de Transferencias Monetarias Condicionadas tiene como objetivo reducir el riesgo social de jóvenes altamente vulnerables que ni estudian, ni trabajan (Ninis) a través de actividades que promuevan su inclusión económica, política, social y cultural, así como el desarrollo del capital humano como proceso de vital importancia en esta etapa de la vida. Además, se hace pertinente un programa que tenga a los Ninis como objetivo estratégico de política pública, dado que todos los estudios indican que esta condición contribuye a la transmisión intergeneracional de la pobreza. Por lo anterior, el programa de Transferencias busca contribuir a la reducción de la población Nini de Bogotá, por lo que se circunscribe a la Estrategia RETO, haciendo sinergia con la oferta intersectorial de otras Entidades para garantizar  un portafolio de servicios sostenible y diverso que coadyuve a la inclusión de los y las jóvenes en riesgo dentro de las dinámicas económicas, educativas y sociales de la capital. 
Iniciativas Juveniles dadas en temas de prevención anualmente El enfoque anual de las iniciativas referidas se determinará a partir de los criterios de prevención, siendo estos: maternidad y paternidad temprana, suicidio, riesgo de utilización y consumo de SPA</t>
  </si>
  <si>
    <t>Empleabilidad, proceso que implica formación bajo unos criterios diferenciales para la caracterización y diferenciación del proceso de formación siendo tales como vulnerabilidad, enfoque diferencial, enfoque de mujer y genero, jóvenes de la estrategia RETO, por lo que el enfoque poblacional cada año será variable
Procesos de formación artística integral a la población joven para el desarrollo de proyectos creativos personales y colectivos, en un ambiente pedagógico y de construcción solidaria de valores  individuales y comunitarios. El acompañamiento que busca desarrollar capacidades técnicas, operativas y logísticas, requiere de apoyo económico  que fortalesca sus procesos de organización y de articulación con las comunidades de contexto, su vinculación a procesos de organización y diálogo con otras organizaciones sociales, el mejoramiento de capacidades para crear memoria social sobre sus experiencias y la planeación a futuro de sus ámbitos de acción y sostenibilidad</t>
  </si>
  <si>
    <t>Generación de Oportunidades para el Desarrollo Integral de la Niñez y la Adolescencia de Bogotá</t>
  </si>
  <si>
    <t>Dotar y hacer reposición de Infraestructura y dotación de elementos industriales para el servicio de alimentación que se brinda a los beneficiarios tales como, estufas, licuadoras, nevera, etc. Con la adquisición de estos bienes se logra brindar una atención integral de calidad y oportuna de acuerdo con las necesidades de los beneficiarios.</t>
  </si>
  <si>
    <t>Compra de material pedagógico duradero, que le permite a los beneficiarios realizar todas las actividades pedagógicas y lúdicas planeadas, ayudando a su desarrollo integral y así mismo se garantiza la calidad del servicio. Dotar y realizar reposición de Infraestructura y dotación de elementos como colchonetas, almohadas, protectores, juego de sabanas que son dispuestos para la atención Y dotar y realizar reposición de muebles y enseres de las aulas, comedores, y demás lugares dispuestos para la atención</t>
  </si>
  <si>
    <t>Fortalecimiento de la Gestión Institucional y Desarrollo Integral del Talento Humano en Bogotá</t>
  </si>
  <si>
    <t>Personal que utiliza los servicios sociales de la entidad</t>
  </si>
  <si>
    <t>Realizar mantenimiento locativo en las unidades operativas en donde se prestan servicios sociales</t>
  </si>
  <si>
    <t>Implementación de una estrategia de acompañamiento  a  hogares  con mayor pobreza evidente y oculta  de Bogotá</t>
  </si>
  <si>
    <t>22700 hogares en pobreza, aprox 90800 personas</t>
  </si>
  <si>
    <t>130 personas año</t>
  </si>
  <si>
    <t>El valor del recurso de cupo de endeudamiento $ 821.752.348 para el cuatrienio y para la vigencia 2021 el cupo de endeudamiento es de $751.023.626</t>
  </si>
  <si>
    <t>Fortalecimiento de las oportunidades de  inclusión de las personas con discapacidad y sus familias, cuidadores-as en Bogotá</t>
  </si>
  <si>
    <t xml:space="preserve">Compra de insumos necesarios para el funcionamiento del centro y el desarrollo de las diferentes líneas de formación con el ánimo que favorezcan el desarrollo óptimo, considerando que el servicio se trazó la apuesta para este cuatrienio de ampliar su oferta de atención, a través no solo de cursos cortos o complementarios o técnicos, sino tecnológicos e incluso de formación superior. 
</t>
  </si>
  <si>
    <t>112 - Secretaría Distrital de Educación</t>
  </si>
  <si>
    <t>Colegio que venía en obra (Colegio nuevo en lote nuevo)</t>
  </si>
  <si>
    <t>Educación</t>
  </si>
  <si>
    <t>Sierra Morena - La Curva (El Cedro)</t>
  </si>
  <si>
    <t>Se incluye en cupo costos indirectos relacionados con su terminación.</t>
  </si>
  <si>
    <t>Bolonia (Ciudad de Chengdu)</t>
  </si>
  <si>
    <t>Se requieren recursos del cupo de endeudamiento para su terminación, colegio requiere un nuevo proceso contractual para garantizar su terminación</t>
  </si>
  <si>
    <t>Colegio que venía en obra (Restitución)</t>
  </si>
  <si>
    <t>Colegio que venía en obra (Terminación)</t>
  </si>
  <si>
    <t>Integrado de Fontibón – Sede Emma Villegas de Gaitán  (TERMINACIÓN)</t>
  </si>
  <si>
    <t>Republica del Ecuador</t>
  </si>
  <si>
    <t xml:space="preserve">Se requieren recursos del cupo de endeudamiento para su terminación y proyección de adición contractual </t>
  </si>
  <si>
    <t>Rafael Uribe Uribe</t>
  </si>
  <si>
    <t>Laureano Gómez</t>
  </si>
  <si>
    <t>Colegio nuevo que comenzó obra en la presente Admon</t>
  </si>
  <si>
    <t>Colegio Nuevo N° 1 - Santa Teresita</t>
  </si>
  <si>
    <t>Comenzó obra en 2020. Se requieren recursos del cupo de endeudamiento para su terminación, como adición contractual. El valor de cupo contiene los distintos costos directos e indirectos, salvo el componente de dotaciones que es un componente particular en el cupo de endeudamiento</t>
  </si>
  <si>
    <t>Colegio Nuevo N° 2 - Niño Jesús</t>
  </si>
  <si>
    <t>Colegio Nuevo N° 3 - Lombardía</t>
  </si>
  <si>
    <t>Colegio Nuevo N° 4 - Palestina</t>
  </si>
  <si>
    <t>Colegio Nuevo N° 5 - Bonavista - FFIE</t>
  </si>
  <si>
    <t>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t>
  </si>
  <si>
    <t>Colegio Nuevo N° 6 - Cerezos - FFIE</t>
  </si>
  <si>
    <t>Colegio Nuevo N° 7 - Plaza logística - FFIE</t>
  </si>
  <si>
    <t>Colegio Nuevo N° 8 - Porvenir - FFIE</t>
  </si>
  <si>
    <t>Colegios nuevos o restituidos que comenzará obra en la presente Admon</t>
  </si>
  <si>
    <t>Se requieren recursos del cupo de endeudamiento para su construcción. Los valores adjuntados son preliminares sobre los valores promedio y contiene los distintos costos directos e indirectos.</t>
  </si>
  <si>
    <t xml:space="preserve">Mejoramientos y conservación. Se realizarán intervenciones al 100% de las sedes que lo requieren.  </t>
  </si>
  <si>
    <t>100% de sedes educativas con mejoramientos en su infraestructura</t>
  </si>
  <si>
    <t xml:space="preserve">Aproximadamente se calculan 700 intervenciones.  102 se realizan en 2020 (contratos en ejecución). Las restantes se realizarán con cargo al cupo de endeudamiento. </t>
  </si>
  <si>
    <t>90-91</t>
  </si>
  <si>
    <t>Dotaciones</t>
  </si>
  <si>
    <t>Cupos de educacion superior</t>
  </si>
  <si>
    <t>Generación de un modelo inclusivo, eficiente y flexible que brinde alternativas de acceso, permanencia y pertinencia a programas de educación superior o educación postmedia en Bogotá D.C.</t>
  </si>
  <si>
    <t>Entidad</t>
  </si>
  <si>
    <t>Proposito Plan de Desarrollo</t>
  </si>
  <si>
    <t xml:space="preserve">Programa </t>
  </si>
  <si>
    <t>Meta Sectorial</t>
  </si>
  <si>
    <t>Número de proyecto</t>
  </si>
  <si>
    <t>Clase</t>
  </si>
  <si>
    <t xml:space="preserve">Tipo </t>
  </si>
  <si>
    <t>Sector Administrativo</t>
  </si>
  <si>
    <t>Sector Tipo</t>
  </si>
  <si>
    <t>Nombre del proyecto</t>
  </si>
  <si>
    <t xml:space="preserve">Fecha de inicio </t>
  </si>
  <si>
    <t>Fecha de terminación</t>
  </si>
  <si>
    <t>Estado</t>
  </si>
  <si>
    <t>Valor total del proyecto (incluyendo todas las fuentes)</t>
  </si>
  <si>
    <t>Valor de recursos en el cupo de endeudamiento</t>
  </si>
  <si>
    <t>Avance %   - corte  31 de JULIO</t>
  </si>
  <si>
    <t>Benefciarios a cubrir</t>
  </si>
  <si>
    <t>Empleos totales</t>
  </si>
  <si>
    <t>Observaciones</t>
  </si>
  <si>
    <t>Estructuración</t>
  </si>
  <si>
    <t>Ejecución</t>
  </si>
  <si>
    <t>Etiquetas de fila</t>
  </si>
  <si>
    <t>Total general</t>
  </si>
  <si>
    <t>Suma de Valor de recursos en el cupo de endeudamiento</t>
  </si>
  <si>
    <t>Ba</t>
  </si>
  <si>
    <t xml:space="preserve">Doce colegios nuevos - en estructuración </t>
  </si>
  <si>
    <t>Fase 1 Centro bienvenida monserrate (tiene estudios y diseños, se entregan febrero 2021)</t>
  </si>
  <si>
    <t>Adecuación senderos verdes (mobiliario liviano y señaletica)</t>
  </si>
  <si>
    <t>Hacer un nuevo contrato social con igualdad de oportunidades para la inclusión social, productiva y política</t>
  </si>
  <si>
    <t xml:space="preserve"> $ 4.731.506 </t>
  </si>
  <si>
    <t>200 - Instituto para la Economía Social</t>
  </si>
  <si>
    <t>Cambiar nuestros hábitos de vida para reverdecer a Bogotá y adaptarnos y mitigar la crisis climática</t>
  </si>
  <si>
    <t>Inspirar confianza y legitimidad para vivir sin miedo y ser epicentro de cultura ciudadana, paz y reconciliación</t>
  </si>
  <si>
    <t>121 - Secretaría Distrital de la Mujer</t>
  </si>
  <si>
    <t>Hacer de Bogotá Región un modelo de movilidad multimodal, incluyente y sostenible</t>
  </si>
  <si>
    <t>Construir Bogotá Región con gobierno abierto, transparente y ciudadanía consciente</t>
  </si>
  <si>
    <t>Transmilenio</t>
  </si>
  <si>
    <t>Educacion</t>
  </si>
  <si>
    <t>IDU</t>
  </si>
  <si>
    <t>Metro</t>
  </si>
  <si>
    <t>Seguridad</t>
  </si>
  <si>
    <t>Integracion social</t>
  </si>
  <si>
    <t>Habitat</t>
  </si>
  <si>
    <t>Desarrollo Económico</t>
  </si>
  <si>
    <t>Total cupo endeudamiento</t>
  </si>
  <si>
    <t>Otras entidades</t>
  </si>
  <si>
    <t>Proposito/Entidad</t>
  </si>
  <si>
    <t>Suma de valor</t>
  </si>
  <si>
    <t>Suma de Valor total del proyecto (incluyendo todas las fuentes)</t>
  </si>
  <si>
    <t>Suma de Empleos totales</t>
  </si>
  <si>
    <t>Año de inicio</t>
  </si>
  <si>
    <t>Este es un proyecto nuevo contemplado en el PDD 2020-2024, el cual estima dos fases de intervención, que comprenden:
Fase 1 - Estudios &amp; Diseños
 - Estudios &amp; Diseños Velódromo      $1.290.000.000
 - Interventoría Estudios &amp; Diseños  $    504.000.000
Fase 2 - Obra e Intervención
 - Obra Velódromo                            $43.500.000.000
 - Interventoría Obra                          $  4.132.000.000 
Se estima iniciar la fase de Estudios &amp; Diseños en el año 2021, y conforme a los resultados de este proceso ejecutar las obras en el año 2022. 
Actualmente, en Bogotá, los velódromos no cuentan con reglamentación internacional, lo que dificulta la práctica de deporte de alto rendimiento, en donde los ciclistas de toda la ciudad superen su propia marca. La práctica del ciclismo de pista, es considerado un deporte estrátegico, teniendo en cuenta las medallas en disputa, partiendo de la carta fundamental de los Juegos Nacionales y Paranacionales 2019. El velódromo brindaría espacios para los deportistas de ligas y escuelas de alto rendimiento, y en general a la ciudadanía. 
La importancia de este escenario radica en posicionar a Bogotá, y brindar un mejoramiento a la zona Centro-Oriental de Bogotá, conforme al uso dotacional establecido en el Plan Parcial de San Bernardo, Decreto 508 de 2019, y descentralizando, de está manera, los epicentros o zonas de deporte en la ciudad.  
El velódromo permite promocionar el deporte en Bogotá, y obtener importantes logros internacionales como generar y motivar a los semilleros del pedalismo, mejorando su nivel nacional e internacional.</t>
  </si>
  <si>
    <t>La patología  se orienta a los diseños de la primera etapa de adecuaciones arquitectónicas. Este proyecto contempla, otras fases o etapas de intervención en el PDD 2020-2024 con el fin de cumplir con la normativa simo-resistente:
Primera fase contratada con PDD 2020-2024
- Estudio                         $910.000.000
- Interventoría                 $90.000.000
Se estima iniciar la fase de patologìa para el año 2021. El proyecto tendrá por alcance realizar el estudio de patología estructural y el análisis de calidad y funcionalidad de las obras ejecutadas (mediante contrato de obra IDRD-2937-2017) de la Unidad Deportiva el Salitre de Bogotá D.C.; Parque Simón Bolívar -12-091. De igual manera, realizar la revisión detallada, validación, actualización, ejecución y/u optimización de los estudios y diseños que soportaran las obras en todos y cada uno de sus componentes y en consideración a su carácter patrimonial (estructural, arquitectónico, geotécnico, urbanismo exterior, eléctrico, voz y datos, sonido, hidrosanitario y lluvias, bioclimático, seguridad humana, incluyendo la protección contra fuego y demás requeridos), incluyendo la actualización y/o realización de presupuestos, programaciones, especificaciones técnicas de todos los ítems requeridos para la culminación de las obras y programa de control de calidad para los diferentes componentes, permitiendo la puesta en funcionamientos de los escenarios de entrenamientos y prácticas deportivas de las ligas de ajedrez, lucha olímpica, pesas, karate, tenis de mesa, gimnasia, judo, boxeo, baloncesto, voleibol, esgrima y el auditorio. Dicho estudio incluirá, los trámites de permisos respectivos antes las autoridades distritales correspondientes para la obtención de licencia de construcción y demás requeridos, incluyendo aquellos asociados a la prestación de servicios públicos en caso de requerirse.</t>
  </si>
  <si>
    <t>Este proyecto nuevo contemplado con el PDD 2020-2024, y estima dos fases de intervención, que comprenden:
Fase 1 - Estudios &amp; Diseños
 - Estudios &amp; Diseños Escenario 2      $1.290.000.000
 - Interventoría Estudios &amp; Diseños    $   504.000.000
Fase 2 - Obra e Intervención
- Obra Escenario 2                             $17.000.000.000
- Interventoría Obra                             $  1.700.000.000
Se estima iniciar la fase de Estudios &amp; Diseños en el año 2021, y conforme a los resultados de este proceso ejecutar las obras en el año 2023. 
En el marco del propósito del PDD “Cambiar nuestros hábitos de vida para reverdecer a Bogotá y adaptarnos y mitigar la crisis climática.
Se busca aumentar la red principal de equipamientos deportivos en el ámbito de la ciudad, buscado ofrecer espacios para la práctica del deporte en el nivel formativo, aficionado, asociado y profesional acordes con las necesidades de los ciudadanos.</t>
  </si>
  <si>
    <t>Se adjudicaron Estudios &amp; Diseños de parques en diferentes escalas urbanas (zonales, urbanos y metropolitanos), entre ellos se encuentra el Parque Bilbao, por lo que se programa la Intervención de la Obra para el año 2021, al contar ya con los Estudios y DIseños  
Fase 1 - Estudios &amp; Diseños
 - Estudios &amp; Diseños Bilabo      $ (Proceso contratado con PDD "Bogotá Mejor Para Todos")
Fase 2 - Obra e Intervención
- Obra Escenario 2                             $9.546.000.000
- Interventoría Obra                           $  954.000.000
A partir de la entrada en vigencia del Decreto 308 de 2006 Plan Maestro de Equipamientos Deportivos y Recreativos, se ha buscado garantizar el acceso de la población del Distrito a un sistema jerarquizado, sostenible y cualificado de equipamientos deportivos y recreativos, cuyos componentes sean acordes con las necesidades y preferencias recreo deportivas de los habitantes y estén distribuidos de manera desconcentrada y equilibrada sobre el territorio.
Dicho esto, se busca la conformación de una red local de parques en los sectores identificados con déficit de espacio público, y una vez revisada La UPZ TIBABUYES se evidencia dicho déficit en relación con la densidad poblacional del sector, así las cosas, el parque Bilbao ubicado en el barrio Tibabuyes occidental busca beneficiar a la comunidad de dicho sector, y aportar a la conformación de una red local de parques acordé a las necesidades y preferencias de los habitantes.</t>
  </si>
  <si>
    <t>Este proyecto contempla, otras fases o etapas de intervención en el PDD 2020-2024 con el fin de cumplir con la normativa simo-resistente:
Primera fase contratada con PDD 2020-2024
- Obra                             $14.700.000.000
- Interventoría                 $1.300.000.000 
De acuerdo a lo establecido en el Convenio Interadministrativo IDRD No. 2984 del 2019 / CAR No. 1795 de 2019, suscrito entre el Instituto Distrital de Recreación y Deporte – IDRD y la Corporación Autónoma Regional – CAR, cuyo objeto consiste en “Aunar esfuerzos administrativos, financieros y técnicos para la entrega de diseños por parte de la CAR y la construcción de los componentes de recreación pasiva y activa del “Parque Metropolitano Planta de Tratamiento PTAR Salitre – PM-09”, conforme a las competencias legales asignadas a cada una de las entidades y en desarrollo del Decreto Distrital 620 de 2016 
Mediante Resolución No. 817 del 24 de julio de 1996 el Ministerio de Medio Ambiente otorgó una licencia ambiental al “DISTRITO CAPITAL DE SANTAFE DE BOGOTÁ y/o ALCALDIA MAYOR DE SANTAFE DE BOGOTÁ D.C.”, para el proyecto de descontaminación del Río Bogotá, y autorizó únicamente el diseño, construcción, operación y demás actividades de la Planta de Tratamiento del río el Salitre.</t>
  </si>
  <si>
    <t>El Zuque</t>
  </si>
  <si>
    <t>Via al Verjón + Sendero</t>
  </si>
  <si>
    <t xml:space="preserve">Los recursos serán utilizados en la construcción de la segunda fase del Centro de Atención, Valoración y Rehabilitación de Fauna y Flora Silvestre para la recepción y rehabilitación de especímenes de flora y fauna en cumplimiento de la normativa ambiental. Objetivo: Fortalecer el proceso de flora silvestre, material vegetal y disposición final. 
Además en el mantenimiento y adecuaciones estructurales de la sede de la SDA, garantizando las condiciones óptimas del inmueble para el desarrollo de la misionalidad de la Entidad, su conservación en el tiempo y el cumplimiento del Sistema de Gestión de Seguridad y Salud en el Trabajo. 
</t>
  </si>
  <si>
    <t xml:space="preserve">La emergencia por COVID-19 ha aumentado en más del 50% el número de llamadas a las línea 123 (3.500 llamadas promedio día), esto requiere el fortalecimiento de la infraestructura física y tecnológica.
Unidades funcionales para la disponibilidad y operación de vehículos de atención prehospitalaria básica y medicalizada.  
Cerco epidemiológico (Acciones de vigilancia en salud pública, Estrategia Vigilancia Epidemiológica en puntos de entrada terminales portuarios).
Acciones de laboratorio para la detección de COVID-19.
Acciones para la prevención y control, Estrategia PRASS (Pruebas, Rastreo y Aislamiento Selectivo y Sostenible). Muestreo a población susceptible de COVID-19.
Adquisición de vacunas para complementar la que se asignen por el Ministerio de Salud para complementar cobertura. Valor estimado por la secretaría de salud de 27 dólares por dosis para 2 millones de personas. 12 vacunas en el Portafolio de vacunas COVAX (iniciativa mundial) Colombia ya hace parte del fondo
	Recursos para planear el análisis de la cadena de frio y logística:
•	Definir las condiciones de transporte y costos asociados a transporte internacional, nacional.
•	Estimación del volumen neto requerido para almacenar las vacunas. 
de otra parte, la emergencia por COVID-19 ha generado la necesidad de incrementar las pruebas para la detección temprana del SARS COV-2, para lo cual se requieren reactivos para el procesamiento de 270.000 muestras; Elementos de protección personal; Otros insumos para el procesamiento de 900.000 muestras, complementado con las acciones para la prevención y control, Estrategia PRASS (Pruebas, Rastreo y Aislamiento Selectivo y Sostenible).
Así mismo, a partir de la apertura económica el gobierno planteó el desarrollo de una estrategia de rastreo ampliado que busca cortar las cadenas de transmisión para desacelerar el contagio, razón por la cual se requiere desarrollar las siguientes acciones: Muestreo a población susceptible de COVID-19; Caracterización barrial y comunitaria COVID19;  Fortalecimiento comunitario para la prevención y mitigación del riesgo en COVID19; Acciones de información, educación y comunicación- IEC en COVID19; plan ampliado de inmunización PAI – Jornada para aplicación de vacuna COVID19; Sala de crisis COVID19 y sistemas de información.     Entidad reporto metas 75-76-77-78-79
Realización sostenida de 120.000 pruebas por mes (4000 diarias), maximizando la probabilidad de identificación de positivos en los territorios, conglomerados y poblaciones selectas en el LSP y la red de colaboradores, que complemente las realizadas en los servicios de salud y los laboratorios privados de la red.   
Potenciar el rastreo masivo y sistemático de contactos de los casos positivos. Tanto de los provenientes de la red distrital de diagnóstico, como los de la búsqueda activa en conglomerados y poblaciones selectas, maximizando los esfuerzos de oportunidad y cobertura.
Promover y facilitar el aislamiento selectivo y sostenible a la totalidad de positivos resultantes, que corte las cadenas de transmisión 
</t>
  </si>
  <si>
    <t>Investigación - vacunas</t>
  </si>
  <si>
    <t>Estudios asociados e investigaciones sobre esquemas de vacunación, logística de distribución (cadenas de frio) y costos de su introducción, número de dosis, cálculo de desperdicios, reserva de seguridad, cálculo de población final. 
Acciones de información, educación y comunicación en COVID19.
Implementación de tecnologías para la modernización del proceso de congelación y almacenamiento de plasma humano para uso en terapia transfusional. 
Fortalecimiento de los procesos de manufacturación, liberación y distribución de hemo componentes basados en plasma convaleciente para tratar el Covid-19.
Fortalecimiento de los programas de obtención, procesamiento y distribución de sangre, tejidos y células de origen humano para el tratamiento de pacientes.</t>
  </si>
  <si>
    <t>Mejoramiento del laboratorio del banco tejidos, creación de una unidad de plasmaféresis y adecuación de áreas de bioingeniería. Robotización de cuartos fríos, renovación ventilación mecánica y aires acondicionados, entre otros.</t>
  </si>
  <si>
    <t>Generación de mecanismos para facilitar el acceso a una solución de vivienda a hogares vulnerables de Bogotá.</t>
  </si>
  <si>
    <t>Más 670 empleos indirectos</t>
  </si>
  <si>
    <t>Más 8.450 empleos indirectos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</si>
</sst>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dd/mm/yyyy;@"/>
    <numFmt numFmtId="165" formatCode="_(* #,##0_);_(* \(#,##0\);_(* &quot;-&quot;??_);_(@_)"/>
    <numFmt numFmtId="166" formatCode="_-[$$-240A]\ * #,##0_-;\-[$$-240A]\ * #,##0_-;_-[$$-240A]\ * &quot;-&quot;??_-;_-@_-"/>
    <numFmt numFmtId="167" formatCode="_(&quot;$&quot;* #,##0_);_(&quot;$&quot;* \(#,##0\);_(&quot;$&quot;* &quot;-&quot;??_);_(@_)"/>
    <numFmt numFmtId="168" formatCode="_-&quot;$&quot;\ * #,##0_-;\-&quot;$&quot;\ * #,##0_-;_-&quot;$&quot;\ * &quot;-&quot;_-;_-@_-"/>
    <numFmt numFmtId="169"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cellStyleXfs>
  <cellXfs count="49">
    <xf numFmtId="0" fontId="0" fillId="0" borderId="0" xfId="0"/>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1" fontId="3" fillId="2" borderId="1" xfId="2" applyFont="1" applyFill="1" applyBorder="1" applyAlignment="1">
      <alignment horizontal="right" vertical="center" wrapText="1"/>
    </xf>
    <xf numFmtId="10" fontId="3" fillId="2" borderId="1" xfId="3" applyNumberFormat="1" applyFont="1" applyFill="1" applyBorder="1" applyAlignment="1">
      <alignment horizontal="left" vertical="center" wrapText="1"/>
    </xf>
    <xf numFmtId="165" fontId="3" fillId="2" borderId="1" xfId="1" applyNumberFormat="1" applyFont="1" applyFill="1" applyBorder="1" applyAlignment="1">
      <alignment horizontal="left" vertical="center" wrapText="1"/>
    </xf>
    <xf numFmtId="165" fontId="3" fillId="2" borderId="1" xfId="1" applyNumberFormat="1" applyFont="1" applyFill="1" applyBorder="1" applyAlignment="1">
      <alignment horizontal="center" vertical="center" wrapText="1"/>
    </xf>
    <xf numFmtId="41" fontId="3" fillId="2" borderId="1" xfId="2"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17" fontId="0" fillId="0" borderId="1" xfId="0" applyNumberFormat="1" applyBorder="1" applyAlignment="1">
      <alignment horizontal="center" vertical="center"/>
    </xf>
    <xf numFmtId="3" fontId="0" fillId="0" borderId="1" xfId="0" applyNumberFormat="1" applyBorder="1" applyAlignment="1">
      <alignment horizontal="right" vertical="center"/>
    </xf>
    <xf numFmtId="10" fontId="0" fillId="0" borderId="1" xfId="3" applyNumberFormat="1" applyFont="1" applyFill="1" applyBorder="1" applyAlignment="1">
      <alignment horizontal="left" vertical="center"/>
    </xf>
    <xf numFmtId="165" fontId="0" fillId="0" borderId="1" xfId="1" applyNumberFormat="1" applyFont="1" applyFill="1" applyBorder="1" applyAlignment="1">
      <alignment horizontal="left" vertical="center" wrapText="1"/>
    </xf>
    <xf numFmtId="0" fontId="0" fillId="0" borderId="1" xfId="0" applyBorder="1"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horizontal="left" indent="1"/>
    </xf>
    <xf numFmtId="165" fontId="0" fillId="0" borderId="0" xfId="1" applyNumberFormat="1" applyFont="1"/>
    <xf numFmtId="165" fontId="0" fillId="0" borderId="0" xfId="0" applyNumberFormat="1"/>
    <xf numFmtId="0" fontId="0" fillId="0" borderId="0" xfId="0" pivotButton="1" applyAlignment="1">
      <alignment wrapText="1"/>
    </xf>
    <xf numFmtId="0" fontId="0" fillId="0" borderId="0" xfId="0" applyAlignment="1">
      <alignment horizontal="left" wrapText="1"/>
    </xf>
    <xf numFmtId="0" fontId="0" fillId="0" borderId="0" xfId="0" pivotButton="1" applyAlignment="1">
      <alignment vertical="center" wrapText="1"/>
    </xf>
    <xf numFmtId="43" fontId="0" fillId="0" borderId="0" xfId="1" applyFont="1"/>
    <xf numFmtId="43" fontId="0" fillId="0" borderId="0" xfId="0" applyNumberFormat="1"/>
    <xf numFmtId="3" fontId="0" fillId="0" borderId="0" xfId="0" applyNumberFormat="1"/>
    <xf numFmtId="0" fontId="0" fillId="0" borderId="1" xfId="0" applyFill="1" applyBorder="1" applyAlignment="1">
      <alignment horizontal="left" vertical="center" wrapText="1"/>
    </xf>
    <xf numFmtId="0" fontId="0" fillId="0" borderId="1" xfId="0" applyFill="1" applyBorder="1" applyAlignment="1">
      <alignment horizontal="left" vertical="center"/>
    </xf>
    <xf numFmtId="17" fontId="0" fillId="0" borderId="1" xfId="0" applyNumberFormat="1" applyFill="1" applyBorder="1" applyAlignment="1">
      <alignment horizontal="center" vertical="center"/>
    </xf>
    <xf numFmtId="3" fontId="0" fillId="0" borderId="1" xfId="0" applyNumberFormat="1" applyFill="1" applyBorder="1" applyAlignment="1">
      <alignment horizontal="right" vertical="center"/>
    </xf>
    <xf numFmtId="0" fontId="0" fillId="0" borderId="1" xfId="0" applyFill="1" applyBorder="1" applyAlignment="1">
      <alignment vertical="center"/>
    </xf>
    <xf numFmtId="0" fontId="0" fillId="0" borderId="0" xfId="0" applyFill="1"/>
    <xf numFmtId="3" fontId="0" fillId="3" borderId="1" xfId="0" applyNumberFormat="1" applyFill="1" applyBorder="1" applyAlignment="1">
      <alignment horizontal="right" vertical="center"/>
    </xf>
    <xf numFmtId="0" fontId="0" fillId="0" borderId="0" xfId="0" pivotButton="1"/>
    <xf numFmtId="0" fontId="2" fillId="0" borderId="0" xfId="0" applyFont="1" applyAlignment="1">
      <alignment vertical="center" wrapText="1"/>
    </xf>
    <xf numFmtId="166" fontId="4" fillId="4" borderId="0" xfId="0" applyNumberFormat="1" applyFont="1" applyFill="1" applyAlignment="1">
      <alignment horizontal="right"/>
    </xf>
    <xf numFmtId="166" fontId="0" fillId="0" borderId="0" xfId="0" applyNumberFormat="1" applyAlignment="1">
      <alignment horizontal="right"/>
    </xf>
    <xf numFmtId="0" fontId="4" fillId="4" borderId="0" xfId="0" applyFont="1" applyFill="1" applyAlignment="1">
      <alignment vertical="center" wrapText="1"/>
    </xf>
    <xf numFmtId="0" fontId="0" fillId="0" borderId="0" xfId="0" applyAlignment="1">
      <alignment horizontal="left" wrapText="1" indent="1"/>
    </xf>
    <xf numFmtId="0" fontId="2" fillId="0" borderId="0" xfId="0" applyFont="1"/>
    <xf numFmtId="166" fontId="0" fillId="0" borderId="0" xfId="0" applyNumberFormat="1"/>
    <xf numFmtId="167" fontId="0" fillId="0" borderId="0" xfId="4" applyNumberFormat="1" applyFont="1"/>
    <xf numFmtId="167" fontId="0" fillId="0" borderId="0" xfId="0" applyNumberFormat="1"/>
    <xf numFmtId="9" fontId="0" fillId="0" borderId="0" xfId="3" applyNumberFormat="1" applyFont="1"/>
    <xf numFmtId="165" fontId="0" fillId="3" borderId="0" xfId="0" applyNumberFormat="1" applyFill="1"/>
    <xf numFmtId="0" fontId="0" fillId="0" borderId="0" xfId="0" applyAlignment="1">
      <alignment horizontal="left" indent="2"/>
    </xf>
    <xf numFmtId="0" fontId="0" fillId="0" borderId="0" xfId="0"/>
  </cellXfs>
  <cellStyles count="7">
    <cellStyle name="Millares" xfId="1" builtinId="3"/>
    <cellStyle name="Millares [0]" xfId="2" builtinId="6"/>
    <cellStyle name="Millares 2" xfId="6" xr:uid="{F1BC0853-57B5-45AC-96AE-80CFF4D0AC23}"/>
    <cellStyle name="Moneda" xfId="4" builtinId="4"/>
    <cellStyle name="Moneda [0] 2" xfId="5" xr:uid="{1D6A5758-EBDD-4FBF-BC6F-F4177C720AC2}"/>
    <cellStyle name="Normal" xfId="0" builtinId="0"/>
    <cellStyle name="Porcentaje" xfId="3" builtinId="5"/>
  </cellStyles>
  <dxfs count="337">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0" indent="0"/>
    </dxf>
    <dxf>
      <alignment wrapText="0" indent="0"/>
    </dxf>
    <dxf>
      <alignment wrapText="0" indent="0"/>
    </dxf>
    <dxf>
      <alignment wrapText="1"/>
    </dxf>
    <dxf>
      <alignment wrapText="1"/>
    </dxf>
    <dxf>
      <alignment wrapText="1"/>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5" formatCode="_(* #,##0_);_(* \(#,##0\);_(* &quot;-&quot;??_);_(@_)"/>
    </dxf>
    <dxf>
      <numFmt numFmtId="165" formatCode="_(* #,##0_);_(* \(#,##0\);_(* &quot;-&quot;??_);_(@_)"/>
    </dxf>
    <dxf>
      <alignment wrapText="1"/>
    </dxf>
    <dxf>
      <alignment wrapText="1"/>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0"/>
        </patternFill>
      </fill>
    </dxf>
    <dxf>
      <numFmt numFmtId="166" formatCode="_-[$$-240A]\ * #,##0_-;\-[$$-240A]\ * #,##0_-;_-[$$-240A]\ * &quot;-&quot;??_-;_-@_-"/>
      <alignment horizontal="right" vertical="bottom" textRotation="0" wrapText="0" indent="0" justifyLastLine="0" shrinkToFit="0" readingOrder="0"/>
    </dxf>
    <dxf>
      <alignment horizontal="left" vertical="bottom" textRotation="0" wrapText="0" indent="1" justifyLastLine="0" shrinkToFit="0" readingOrder="0"/>
    </dxf>
    <dxf>
      <alignment wrapText="1"/>
    </dxf>
    <dxf>
      <alignment wrapText="1"/>
    </dxf>
    <dxf>
      <alignment wrapText="0" indent="0"/>
    </dxf>
    <dxf>
      <alignment wrapText="0" indent="0"/>
    </dxf>
    <dxf>
      <numFmt numFmtId="165" formatCode="_(* #,##0_);_(* \(#,##0\);_(* &quot;-&quot;??_);_(@_)"/>
    </dxf>
    <dxf>
      <numFmt numFmtId="165" formatCode="_(* #,##0_);_(* \(#,##0\);_(* &quot;-&quot;??_);_(@_)"/>
    </dxf>
    <dxf>
      <alignment wrapText="1"/>
    </dxf>
    <dxf>
      <alignment wrapText="1"/>
    </dxf>
    <dxf>
      <alignment wrapText="1"/>
    </dxf>
    <dxf>
      <alignment wrapText="0" indent="0"/>
    </dxf>
    <dxf>
      <alignment wrapText="0" indent="0"/>
    </dxf>
    <dxf>
      <alignment wrapText="0" indent="0"/>
    </dxf>
    <dxf>
      <numFmt numFmtId="165" formatCode="_(* #,##0_);_(* \(#,##0\);_(* &quot;-&quot;??_);_(@_)"/>
    </dxf>
    <dxf>
      <numFmt numFmtId="165" formatCode="_(* #,##0_);_(* \(#,##0\);_(* &quot;-&quot;??_);_(@_)"/>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wrapText="1"/>
    </dxf>
    <dxf>
      <alignment wrapText="1"/>
    </dxf>
    <dxf>
      <numFmt numFmtId="165" formatCode="_(* #,##0_);_(* \(#,##0\);_(* &quot;-&quot;??_);_(@_)"/>
    </dxf>
    <dxf>
      <numFmt numFmtId="165" formatCode="_(* #,##0_);_(* \(#,##0\);_(* &quot;-&quot;??_);_(@_)"/>
    </dxf>
    <dxf>
      <fill>
        <patternFill>
          <bgColor theme="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vertical="center"/>
    </dxf>
    <dxf>
      <alignment vertical="center"/>
    </dxf>
    <dxf>
      <alignment wrapText="1"/>
    </dxf>
    <dxf>
      <alignment wrapText="1"/>
    </dxf>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amilo diaz" id="{CB5D990A-58D6-48A6-969C-4F808A5B4120}" userId="camilo diaz"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milo diaz" refreshedDate="44097.400778935182" createdVersion="6" refreshedVersion="6" minRefreshableVersion="3" recordCount="169" xr:uid="{0F378616-1360-4A20-9B0B-4B15872217F4}">
  <cacheSource type="worksheet">
    <worksheetSource ref="A1:T170" sheet="Base datos"/>
  </cacheSource>
  <cacheFields count="20">
    <cacheField name="Entidad" numFmtId="0">
      <sharedItems containsBlank="1" count="21">
        <s v="111 - Secretaria Distrital de Hacienda"/>
        <s v="112 - Secretaría Distrital de Educación"/>
        <s v="117 - Secretaría Distrital de Desarrollo Económico,"/>
        <s v="118 - Secretaría Distrital del Hábitat"/>
        <s v="121 - Secretaria Distrital de la Mujer"/>
        <s v="122 - Secretaría Distrital de Integración Social"/>
        <s v="126 - Secretaría Distrital de Ambiente"/>
        <s v="131 - UEA Cuerpo Oficial de Bomberos"/>
        <s v="137 - Secretaría Distrital de Seguridad Convivencia y Justicia,"/>
        <s v="200 - Instituto para la Economía Social - IPES"/>
        <s v="201 - Fondo Financiero Distrital de Salud"/>
        <s v="204 - Instituto de Desarrollo Urbano -IDU"/>
        <s v="208 - Caja de la Vivienda Popular"/>
        <s v="211 - Instituto Distrital de Recreación y Deporte IDRD"/>
        <s v="218 - Jardín Botánico “José Celestino Mutis”"/>
        <s v="221 - Instituto Distrital de Turismo"/>
        <s v="222 - Instituto Distrital de Artes - IDARTES"/>
        <s v="228 - UAE de Servicios Públicos"/>
        <s v="262 - Transmilenio S.A. "/>
        <s v="266 - Empresa Metro de Bogotá S.A."/>
        <m/>
      </sharedItems>
    </cacheField>
    <cacheField name="Proposito Plan de Desarrollo" numFmtId="0">
      <sharedItems containsString="0" containsBlank="1" containsNumber="1" containsInteger="1" minValue="1" maxValue="5" count="6">
        <n v="5"/>
        <n v="1"/>
        <n v="3"/>
        <n v="2"/>
        <n v="4"/>
        <m/>
      </sharedItems>
    </cacheField>
    <cacheField name="Programa " numFmtId="0">
      <sharedItems containsString="0" containsBlank="1" containsNumber="1" containsInteger="1" minValue="1" maxValue="56"/>
    </cacheField>
    <cacheField name="Meta Sectorial" numFmtId="0">
      <sharedItems containsBlank="1" containsMixedTypes="1" containsNumber="1" containsInteger="1" minValue="2" maxValue="513"/>
    </cacheField>
    <cacheField name="Número de proyecto" numFmtId="0">
      <sharedItems containsBlank="1" containsMixedTypes="1" containsNumber="1" containsInteger="1" minValue="7251" maxValue="7874"/>
    </cacheField>
    <cacheField name="Clase" numFmtId="0">
      <sharedItems containsBlank="1"/>
    </cacheField>
    <cacheField name="Tipo " numFmtId="0">
      <sharedItems containsBlank="1"/>
    </cacheField>
    <cacheField name="Sector Administrativo" numFmtId="0">
      <sharedItems containsBlank="1" count="12">
        <s v="Hacienda"/>
        <s v="Educación"/>
        <s v="Desarrollo Económico, Industria y Turismo"/>
        <s v="Hábitat"/>
        <s v="Mujeres"/>
        <s v="Integración Social"/>
        <s v="Ambiente"/>
        <s v="Seguridad Convivencia y Justicia"/>
        <s v="Salud"/>
        <s v="Movilidad"/>
        <s v="Cultura, Recreación y Deporte"/>
        <m/>
      </sharedItems>
    </cacheField>
    <cacheField name="Sector Tipo" numFmtId="0">
      <sharedItems containsBlank="1"/>
    </cacheField>
    <cacheField name="Nombre del proyecto" numFmtId="0">
      <sharedItems containsBlank="1" count="170" longText="1">
        <s v="Fortalecimiento de la Infraestructura y Infraestructura y dotación de la SDH y el CAD en Bogotá"/>
        <s v="Sierra Morena - La Curva (El Cedro)"/>
        <s v="Bolonia (Ciudad de Chengdu)"/>
        <s v="Integrado de Fontibón – Sede Emma Villegas de Gaitán  (TERMINACIÓN)"/>
        <s v="Republica del Ecuador"/>
        <s v="Rafael Uribe Uribe"/>
        <s v="Laureano Gómez"/>
        <s v="Colegio Nuevo N° 1 - Santa Teresita"/>
        <s v="Colegio Nuevo N° 2 - Niño Jesús"/>
        <s v="Colegio Nuevo N° 3 - Lombardía"/>
        <s v="Colegio Nuevo N° 4 - Palestina"/>
        <s v="Colegio Nuevo N° 5 - Bonavista - FFIE"/>
        <s v="Colegio Nuevo N° 6 - Cerezos - FFIE"/>
        <s v="Colegio Nuevo N° 7 - Plaza logística - FFIE"/>
        <s v="Colegio Nuevo N° 8 - Porvenir - FFIE"/>
        <s v="Doce colegios nuevos - en estructuración "/>
        <s v="100% de sedes educativas con mejoramientos en su infraestructura"/>
        <s v="Dotaciones"/>
        <s v="Generación de un modelo inclusivo, eficiente y flexible que brinde alternativas de acceso, permanencia y pertinencia a programas de educación superior o educación postmedia en Bogotá D.C."/>
        <s v="Fortalecimiento de la competitividad, como vehículo para el desarrollo del ecosistema empresarial de la Bogotá"/>
        <s v="Fortalecimiento del crecimiento empresarial en los emprendedores y las mipymes de Bogotá"/>
        <s v="Fortalecimiento de la productividad, competitividad e innovación del tejido empresarial de Bogotá"/>
        <s v="Mejoramiento de Vivienda – Modalidad de Habitabilidad mediante Asignación e implementación de subsidio"/>
        <s v="Generación de mecanismos para facilitar el acceso a una solución de vivienda a hogares vulnerables de Bogotá."/>
        <s v="Mejoramiento progresivo de edificaciones de vivienda de origen informal “Plan Terrazas”"/>
        <s v="Mejoramiento integral rural y de bordes urbanos en Bogotá"/>
        <s v="Fortalecimiento a la implementación del Sistema Distrital de Protección integral a las mujeres víctimas de violencias - SOFIA en Bogotá Casas Refugio"/>
        <s v="Fortalecimiento a la implementación del Sistema Distrital de Protección integral a las mujeres víctimas de violencias - SOFIA en Bogotá Línea Purpura"/>
        <s v="Fortalecimiento a la implementación del Sistema Distrital de Protección integral a las mujeres víctimas de violencias - SOFIA en Bogotá Estrategia Prevención Riesgo Feminicidio"/>
        <s v="Mejoramiento de la capacidad de respuesta institucional de las Comisarías de Familia en Bogotá"/>
        <s v="Fortalecimiento institucional para una gestión pública efectiva y transparente en la ciudad de Bogotá"/>
        <s v="Fortalecimiento de la gestión de la información y el conocimiento con enfoque participativo y territorial de la Secretaria Distrital de Integración Social en Bogotá"/>
        <s v="Compromiso por una alimentación integral en Bogotá"/>
        <s v="Suministro de Espacios adecuados, inclusivos y seguros para el desarrollo social integral en Bogotá"/>
        <s v="Generación “Jóvenes con derechos” en Bogotá."/>
        <s v="Generación de Oportunidades para el Desarrollo Integral de la Niñez y la Adolescencia de Bogotá"/>
        <s v="Fortalecimiento de la Gestión Institucional y Desarrollo Integral del Talento Humano en Bogotá"/>
        <s v="Implementación de una estrategia de acompañamiento  a  hogares  con mayor pobreza evidente y oculta  de Bogotá"/>
        <s v="Fortalecimiento de las oportunidades de  inclusión de las personas con discapacidad y sus familias, cuidadores-as en Bogotá"/>
        <s v="Construcción de Espacios de calidad para el Sector Ambiental de Bogotá"/>
        <s v="Fortalecimiento del Cuerpo Oficial de Bomberos Bogotá"/>
        <s v="Mantener el 100% de los estándares de calidad y Operación en la  Cárcel Distrital de Varones y Anexo de Mujeres"/>
        <s v="Implementar en las Casas de Justicia un (1) modelo de atención virtual para facilitar el acceso a los servicios de justicia en lo local"/>
        <s v="Aumentar en (1) los equipamientos de justicia en el distrito y garantizar el mantenimiento de veinticuatro (24) existentes"/>
        <s v="Diseñar e implementar al 100% una (1) estrategia intersectorial articulada con los organismos de seguridad y justicia, contra las estructuras criminales vinculadas a escenarios de economía ilegal, con apoyo de unidades élites interinstitucionales que se dedique a la investigación, rastreo de activos ilegales, judicialización y desmantelamiento."/>
        <s v="Implementar al 100% una (1) estrategia institucional para la prevención y el control del delito, con énfasis en la gestión del riesgo de las amenazas y los hechos terroristas a la Infraestructura y Infraestructura y dotación vital y las entradas y salidas de la ciudad."/>
        <s v="Diseñar e Implementar al 100% un (1) plan de fortalecimiento al Centro de Comando, Control, Comunicaciones y Cómputo (C4), enfocado a la interconectividad las cámaras de seguridad de la ciudad y el transporte público (Transmilenio) junto con el fortalecimiento de bases de datos con antecedentes criminales de delincuentes."/>
        <s v="Diseñar e implementar al 100% el plan integral de mejoramiento tecnológico para la seguridad"/>
        <s v="Aumentar en 15 % el número de cámaras instaladas y en funcionamiento en la ciudad"/>
        <s v="Modernizar al 100% el Número Único de Seguridad y Emergencias (NUSE 123)"/>
        <s v="Diseñar e implementar el 100% de las acciones priorizadas del plan de mejoramiento para la problemática de hacinamiento carcelario en Bogotá, que incluyen los diseños de la primera fase para la construcción de la nueva cárcel distrital"/>
        <s v="Mejorar en dos (2) unidades de atención del Sistema de Responsabilidad Penal Adolescente la Infraestructura y Infraestructura y dotación y/o los dispositivos tecnológicos para el mejoramiento de las condiciones de seguridad."/>
        <s v="Crear dos (2) nuevas sedes del Programa Distrital de Justicia Juvenil Restaurativa."/>
        <s v="Diseñar e implementar al 100% el plan de mejoramiento de las Unidades de Reacción Inmediata -URI existentes y construcción de tres URI nuevas."/>
        <s v="Construir al 100% la sede de la policía metropolitana de Bogotá"/>
        <s v="Implementar al 100% el plan de Infraestructura y Infraestructura y dotación de los organismos de seguridad y justicia, con enfoque territorial."/>
        <s v="Promover la vinculación de 2.000 policías nuevos para la prevención y control del servicio policial en la ciudad a través de un plan de promoción e incentivos para su incorporación"/>
        <s v="Fortalecimiento de las plazas distritales de mercado"/>
        <s v="Fortalecimiento oferta de alternativas económicas en el espacio público en Bogotá"/>
        <s v="Implementación de estrategias de organización de zonas de uso y aprovechamiento económico del espacio público en Bogotá"/>
        <s v="Condiciones de vida saludables "/>
        <s v="Formulación Programa para la Producción y Uso del Conocimiento en Salud y Bienestar Bogotá"/>
        <s v="Implementación de la Arquitectura Empresarial y el Intercambio Recíproco de Información en Bogotá"/>
        <s v="Transformación Digital en Salud Bogotá"/>
        <s v="Infraestructura y dotación CONTROL ESPECIAL UMHE MATERNO INFANTIL"/>
        <s v="Infraestructura y dotación CONTROL ESPECIAL UMHE SAN BLAS"/>
        <s v="Infraestructura y dotación CONTROL ESPECIAL UMHE LA VICTORIA"/>
        <s v="Infraestructura y dotación CONTROL ESPECIAL UMHE JORGE ELIECER GAITAN"/>
        <s v="Infraestructura y dotación CONTROL UMHE TUNAL"/>
        <s v="Infraestructura y dotación CONTROL UMHE FONTIBON"/>
        <s v="Infraestructura y dotación CONTROL UMHE KENNEDY"/>
        <s v="Implementación Bogotá nos cuida, un Capital humano - salud para una Ciudadanía Plena, Bogotá"/>
        <s v="OBRA Y Infraestructura y dotación HOSPITAL OCCIDENTE DE KENNEDY"/>
        <s v="CONSTRUCCIÓN Y Infraestructura y dotación URGENCIAS TUNAL"/>
        <s v="CONSTRUCCIÓN Y Infraestructura y dotación  CAPS DIANA TURBAY"/>
        <s v="CONSTRUCCIÓN Y Infraestructura y dotación CAPS ALTAMIRA"/>
        <s v="CONSTRUCCIÓN Y Infraestructura y dotación CAPS BRAVO PÁEZ"/>
        <s v="CONSTRUCCIÓN Y Infraestructura y dotación PRIMERO DE MAYO"/>
        <s v="OBRA Y Infraestructura y dotación REFORZAMIENTO USS SAN BLAS (Estudios y Diseños)"/>
        <s v="OBRA Y Infraestructura y dotación REFORZAMIENTO USS LA VICTORIA"/>
        <s v="REORDENAMIENTO Y Infraestructura y dotación  CAPS SUBA"/>
        <s v="CONSTRUCCIÓN Y Infraestructura y dotación  CAPS VERBENAL"/>
        <s v="REORDENAMIENTO, AMPLIACIÓN  Y Infraestructura y dotación CSE SUBA"/>
        <s v="REORDENAMIENTO Y AMPLIACIÓN DE LA USS CALLE 80 (HOSPITAL ENGATIVA) - Estructuración con el DNP"/>
        <s v="CONSTRUCCIÓN Y Infraestructura y dotación LA GRANJA (Estudios y diseños)"/>
        <s v="ADECUACION Y Infraestructura y dotación FRAY BARTOLOME DE LAS CASAS (Estudios, diseños)"/>
        <s v="REORDENAMIENTO Y Infraestructura y dotación TORRE I DE LA USS MEISSEN"/>
        <s v="CONSTRUCCIÓN Y Infraestructura y dotación  CAPS CANDELARIA"/>
        <s v="ADECUACIÓN Y Infraestructura y dotación CAPS TUNAL"/>
        <s v="CONSTRUCCIÓN Y Infraestructura y dotación CAPS VIRREY"/>
        <s v="ADECUACION USS NAZARETH "/>
        <s v="ADECUACION USS SAN JUAN DE SUMAPAZ"/>
        <s v="CONSTRUCCIÓN Y Infraestructura y dotación  CAPS MEXICANA"/>
        <s v="CONSTRUCCIÓN Y Infraestructura y dotación  CAPS TINTAL"/>
        <s v="CONSTRUCCIÓN Y Infraestructura y dotación CAPS VILLA JAVIER"/>
        <s v="CONSTRUCCIÓN Y Infraestructura y dotación  CAPS PABLO VI (En obra)"/>
        <s v="ADECUACIÓN Y Infraestructura y dotación CAPS TRINIDAD GALAN"/>
        <s v="CONSTRUCCIÓN Y Infraestructura y dotación  CAPS 29"/>
        <s v="REORDENAMIENTO Infraestructura y dotación USS TINTAL"/>
        <s v="CONSTRUCCION Y Infraestructura y dotación SALUD MENTAL, INTERNACIÓN PARA SPA "/>
        <s v="CONSTRUCCIÓN Y Infraestructura y dotación LABORATORIO DE BIOCONTENCION NIVEL 3 "/>
        <s v="Ciclopuente aledaño a  la glorieta de la intersección entre la Av. José Celestino Mutis y la Av. La Esmeralda"/>
        <s v="Ciclopuente aledaño a  la glorieta dela intersección entre la Av. José Celestino Mutis y la Av. Batallón Caldas"/>
        <s v="Conservar 120 Puentes peatonales"/>
        <s v="Ampliación Puente Vehicular Av. Américas por Av. Boyaca"/>
        <s v="Reforzamiento puente Vehicular Avenida Ciudad de Quito por Avenida Jorge Eliecer Gaitán"/>
        <s v="Reforzamiento Puente Vehicular Autopista Sur por Avenida Villavicencio (central)"/>
        <s v="Reforzamiento Puente Vehicular Av. Medellín (Cl 80) por Av. Ciudad de Quito (Central - TransMilenio)"/>
        <s v="Reforzamiento Puente Vehicular Av. Medellín (Cl 80) por Av. Ciudad de Quito (Costado norte y Conectante curvo)&quot;"/>
        <s v="Reforzamiento Puente Vehicular Av. Paseo de los Libertadores por Av. Contador (costado sur)"/>
        <s v="Reforzamiento Puente Vehicular Avenida Alejandro Obregón por Avenida Paseo de Los Libertadores (curvo)"/>
        <s v="Reforzamiento Puente Vehicular Avenida Carrera 28 por Avenida Ciudad de Quito"/>
        <s v="Reforzamiento Puente Vehicular Avenida Ciudad De Lima Por Avenida Ciudad De Quito"/>
        <s v="Reforzamiento Puente Vehicular Avenida Ciudad de Quito por Avenida Centenario"/>
        <s v="Reforzamiento Puente Vehicular Avenida Ciudad de Quito por Avenida de los Comuneros"/>
        <s v="Reforzamiento Puente Vehicular Avenida Ciudad de Quito por Avenida Paseo de los Libertadores (Conectante TM)"/>
        <s v="Reforzamiento Puente Vehicular Avenida Francisco de Miranda por Avenida Ciudad de Quito"/>
        <s v="Reforzamiento Puente Vehicular Avenida Rodrigo Lara Bonilla por Avenida Paseo De Los Libertadores&quot;"/>
        <s v="Reforzamiento Puentes Vehiculares (Interventorias)"/>
        <s v="Infraestructura y Infraestructura y dotación"/>
        <s v="Infraestructura y Infraestructura y dotación de San Cristóbal - Construcción 60%"/>
        <s v="Calle Comercial  FONTIBON (incluye Carrera 100 entre calle 17 y Calle 22 Localidad de Fontibón)"/>
        <s v="Espacio Público en predios remanentes Piloto (3.350 m2)"/>
        <s v="Pacificación Usaquén "/>
        <s v="Aceras y Ciclorruta Carrera 15 desde la Cl. 100 hasta la Cl. 127"/>
        <s v="Av. Batallón Caldas entre Av. de Las Américas y Av. 1 de mayo - Intersecciones (Pulpo Puente Aranda - Ciudad Montes  - 1 de mayo) "/>
        <s v="CiclorRuta y Espacio Público Carrera 13 entre calle 32 y calle 64 y Carrera 11 entre calle 64 yCalle 82 (7,17 km cicloRuta + 33.454,2 m2 acera) Conexiones Calle 45 entre Cl 13 y Caracas; Cl 53 entre Caracas y 7ma, Cl 72 entre Caracas y 7ma"/>
        <s v="Conexiones Red de CicloRutas  (En armonización con SDM IDRD e IDU)"/>
        <s v="Diagonal 57 Borde Norte Coliseo el Campín desde Avenida_x000a_NQS hasta hasta Carrera 7a"/>
        <s v="Cicloalameda Medio Milenio"/>
        <s v="CONSERVAR CICLORRUTAS"/>
        <s v="Mejoramiento integral de barrios con participacion ciudadana Bogotá"/>
        <s v="Construcción y adecuación de escenarios y/o parques deportivos sostenibles para la revitalización"/>
        <s v="Fortalecimiento de las capacidades organizacionales, físicas y tecnológicas en el Jardín Botánico José Celestino Mutis"/>
        <s v="Fase 1 Centro bienvenida monserrate (tiene estudios y diseños, se entregan febrero 2021)"/>
        <s v="Adecuación senderos verdes (mobiliario liviano y señaletica)"/>
        <s v="Hito arquitectónico - Monumento a la Paz y la Reconciliación"/>
        <s v="Actualización Intervención y mejoramiento de la Infraestructura y Infraestructura y dotación cultural para el disfrute de las prácticas artísticas y culturales Bogotá D.C."/>
        <s v="*Adecuación terreno (Centro de Reciclaje la Alquería)._x000a_Compra tecnologìa- capital de trabajo-Transformaciòn de materiales aprovechables"/>
        <s v="Adecuación predio Avianca 2 mochuelo bajo"/>
        <s v="Construcciones de enramadas de orgánicos en 10 localidades-esquemas de transporte. "/>
        <s v="Corredor Verde - Carrera Séptima"/>
        <s v="Extensión troncal Caracas (Incluye Gestión Predial)"/>
        <s v="Mejoramiento de Estaciones"/>
        <s v="Patio La Reforma"/>
        <s v="Patio Troncal 68"/>
        <s v="Patio Troncal Cali"/>
        <s v="Patio Gaco"/>
        <s v="Patio Alameda Jardín"/>
        <s v="Patio San José"/>
        <s v="Estación Central"/>
        <s v="Desarrollo, identificación, planeación, estructuración y adjudicación de la fase 2 de la PLMB"/>
        <m/>
        <s v="Sierra Morena - Parque (El Nogal)" u="1"/>
        <s v="Garantía de la atención prehospitalaria APH  y gestión del riesgo en emergencia en bogotá" u="1"/>
        <s v="Ciudad Techo I (Alexander Van Humboldt) " u="1"/>
        <s v="Campo Verde II (Parques de Bogotá)" u="1"/>
        <s v="Atractivo de sostenibilidad - Implementación de un globo panorámico, como atractivo para el fortalecimiento turístico de la ciudad de Bogotá y la Región" u="1"/>
        <s v="Atractivo turístico referente de Bogotá - Camino Alterno a Monserrate &quot;Un sendero de interpretación ambiental del Cerro&quot;" u="1"/>
        <s v="La Candelaria  (TERMINACIÓN)" u="1"/>
        <s v="Tabora" u="1"/>
        <s v="Actualización y modernización de la infraestrucrtura fisica y tecnologica y de comunicaciones en salud" u="1"/>
        <s v="Fortalecimiento de la Gestión de urgencias, emergencias y desastres en salud - Bogotá D.C." u="1"/>
        <s v="Campo Verde I (Laurel de Cera)" u="1"/>
        <s v="Carlos Arango Vélez" u="1"/>
        <s v="Guillermo León Valencia" u="1"/>
        <s v="Fortalecimiento de la Infraestructura y Infraestructura y dotación del sector salud Bogotá Proyecto Macro" u="1"/>
        <s v="Implementación de intervenciones para la restauración y mantenimiento de áreas de la Estructura Ecológica Principal, Cerros Orientales y otras áreas de interés ambiental de Bogotá" u="1"/>
        <s v="Colegio de la Bici" u="1"/>
        <s v="Doce colegios nuevos" u="1"/>
      </sharedItems>
    </cacheField>
    <cacheField name="Año de inicio" numFmtId="0">
      <sharedItems containsString="0" containsBlank="1" containsNumber="1" containsInteger="1" minValue="1900" maxValue="2023" count="9">
        <n v="2022"/>
        <n v="2019"/>
        <n v="2018"/>
        <n v="2020"/>
        <n v="2021"/>
        <n v="2016"/>
        <n v="2023"/>
        <m/>
        <n v="1900" u="1"/>
      </sharedItems>
    </cacheField>
    <cacheField name="Fecha de inicio " numFmtId="17">
      <sharedItems containsNonDate="0" containsDate="1" containsString="0" containsBlank="1" minDate="2016-01-01T00:00:00" maxDate="2023-09-02T00:00:00"/>
    </cacheField>
    <cacheField name="Fecha de terminación" numFmtId="17">
      <sharedItems containsNonDate="0" containsDate="1" containsString="0" containsBlank="1" minDate="2020-12-22T00:00:00" maxDate="2025-04-02T00:00:00"/>
    </cacheField>
    <cacheField name="Estado" numFmtId="0">
      <sharedItems containsBlank="1"/>
    </cacheField>
    <cacheField name="Valor total del proyecto (incluyendo todas las fuentes)" numFmtId="3">
      <sharedItems containsString="0" containsBlank="1" containsNumber="1" minValue="500000000" maxValue="2190051000000"/>
    </cacheField>
    <cacheField name="Valor de recursos en el cupo de endeudamiento" numFmtId="3">
      <sharedItems containsString="0" containsBlank="1" containsNumber="1" containsInteger="1" minValue="37358493" maxValue="2126199000000"/>
    </cacheField>
    <cacheField name="Avance %   - corte  31 de JULIO" numFmtId="10">
      <sharedItems containsBlank="1" containsMixedTypes="1" containsNumber="1" minValue="0" maxValue="0.85"/>
    </cacheField>
    <cacheField name="Benefciarios a cubrir" numFmtId="165">
      <sharedItems containsBlank="1" containsMixedTypes="1" containsNumber="1" minValue="0" maxValue="7743955"/>
    </cacheField>
    <cacheField name="Empleos totales" numFmtId="0">
      <sharedItems containsBlank="1" containsMixedTypes="1" containsNumber="1" minValue="0" maxValue="26884.799999999999"/>
    </cacheField>
    <cacheField name="Observaciones" numFmtId="165">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9">
  <r>
    <x v="0"/>
    <x v="0"/>
    <n v="56"/>
    <n v="69"/>
    <n v="7647"/>
    <s v="Infraestructura y dotación"/>
    <s v="Construcción"/>
    <x v="0"/>
    <s v="Cabeza de Sector"/>
    <x v="0"/>
    <x v="0"/>
    <d v="2022-02-01T00:00:00"/>
    <d v="2024-06-01T00:00:00"/>
    <s v="Estructuración"/>
    <n v="36950000000"/>
    <n v="36950000000"/>
    <m/>
    <n v="20000"/>
    <n v="5000"/>
    <s v="Obra para adjudicar bajo modalidad de APP"/>
  </r>
  <r>
    <x v="1"/>
    <x v="1"/>
    <n v="13"/>
    <n v="91"/>
    <n v="7638"/>
    <s v="Infraestructura y dotación"/>
    <s v="Colegio que venía en obra (Colegio nuevo en lote nuevo)"/>
    <x v="1"/>
    <s v="Cabeza de Sector"/>
    <x v="1"/>
    <x v="1"/>
    <d v="2019-08-29T00:00:00"/>
    <d v="2021-05-01T00:00:00"/>
    <s v="Ejecución"/>
    <n v="39464163415"/>
    <n v="2700000000"/>
    <n v="0.43409999999999999"/>
    <n v="1040"/>
    <n v="180"/>
    <s v="Se incluye en cupo costos indirectos relacionados con su terminación."/>
  </r>
  <r>
    <x v="1"/>
    <x v="1"/>
    <n v="13"/>
    <n v="91"/>
    <n v="7638"/>
    <s v="Infraestructura y dotación"/>
    <s v="Colegio que venía en obra (Colegio nuevo en lote nuevo)"/>
    <x v="1"/>
    <s v="Cabeza de Sector"/>
    <x v="2"/>
    <x v="2"/>
    <d v="2018-05-02T00:00:00"/>
    <d v="2021-12-01T00:00:00"/>
    <s v="Ejecución"/>
    <n v="34326268220"/>
    <n v="9830000000"/>
    <n v="0.85"/>
    <n v="550"/>
    <n v="180"/>
    <s v="Se requieren recursos del cupo de endeudamiento para su terminación, colegio requiere un nuevo proceso contractual para garantizar su terminación"/>
  </r>
  <r>
    <x v="1"/>
    <x v="1"/>
    <n v="13"/>
    <n v="91"/>
    <n v="7638"/>
    <s v="Infraestructura y dotación"/>
    <s v="Colegio que venía en obra (Terminación)"/>
    <x v="1"/>
    <s v="Cabeza de Sector"/>
    <x v="3"/>
    <x v="1"/>
    <d v="2019-08-10T00:00:00"/>
    <d v="2021-03-01T00:00:00"/>
    <s v="Ejecución"/>
    <n v="10998443564"/>
    <n v="451443557"/>
    <n v="9.5000000000000001E-2"/>
    <n v="1780"/>
    <n v="100"/>
    <s v="Se incluye en cupo costos indirectos relacionados con su terminación."/>
  </r>
  <r>
    <x v="1"/>
    <x v="1"/>
    <n v="13"/>
    <n v="91"/>
    <n v="7638"/>
    <s v="Infraestructura y dotación"/>
    <s v="Colegio que venía en obra (Restitución)"/>
    <x v="1"/>
    <s v="Cabeza de Sector"/>
    <x v="4"/>
    <x v="2"/>
    <d v="2018-04-27T00:00:00"/>
    <d v="2021-05-01T00:00:00"/>
    <s v="Ejecución"/>
    <n v="37801995488"/>
    <n v="5385995488"/>
    <n v="0.59"/>
    <n v="1050"/>
    <n v="145"/>
    <s v="Se requieren recursos del cupo de endeudamiento para su terminación y proyección de adición contractual "/>
  </r>
  <r>
    <x v="1"/>
    <x v="1"/>
    <n v="13"/>
    <n v="91"/>
    <n v="7638"/>
    <s v="Infraestructura y dotación"/>
    <s v="Colegio que venía en obra (Restitución)"/>
    <x v="1"/>
    <s v="Cabeza de Sector"/>
    <x v="5"/>
    <x v="1"/>
    <d v="2019-07-10T00:00:00"/>
    <d v="2021-05-01T00:00:00"/>
    <s v="Ejecución"/>
    <n v="25892543251"/>
    <n v="1009481536"/>
    <n v="0.49"/>
    <n v="1780"/>
    <n v="54"/>
    <s v="Se incluye en cupo costos indirectos relacionados con su terminación."/>
  </r>
  <r>
    <x v="1"/>
    <x v="1"/>
    <n v="13"/>
    <n v="91"/>
    <n v="7638"/>
    <s v="Infraestructura y dotación"/>
    <s v="Colegio que venía en obra (Restitución)"/>
    <x v="1"/>
    <s v="Cabeza de Sector"/>
    <x v="6"/>
    <x v="1"/>
    <d v="2019-02-20T00:00:00"/>
    <d v="2021-03-01T00:00:00"/>
    <s v="Ejecución"/>
    <n v="26221817282"/>
    <n v="1107479490"/>
    <n v="0.83"/>
    <n v="1545"/>
    <n v="114"/>
    <s v="Se incluye en cupo costos indirectos relacionados con su terminación."/>
  </r>
  <r>
    <x v="1"/>
    <x v="1"/>
    <n v="13"/>
    <n v="91"/>
    <n v="7638"/>
    <s v="Infraestructura y dotación"/>
    <s v="Colegio nuevo que comenzó obra en la presente Admon"/>
    <x v="1"/>
    <s v="Cabeza de Sector"/>
    <x v="7"/>
    <x v="3"/>
    <d v="2020-02-03T00:00:00"/>
    <d v="2021-05-01T00:00:00"/>
    <s v="Ejecución"/>
    <n v="29834372563"/>
    <n v="9135372563"/>
    <n v="0.04"/>
    <n v="1040"/>
    <n v="125"/>
    <s v="Comenzó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8"/>
    <x v="3"/>
    <d v="2020-05-02T00:00:00"/>
    <d v="2021-06-01T00:00:00"/>
    <s v="Ejecución"/>
    <n v="25372064958"/>
    <n v="8934064958"/>
    <n v="6.3E-2"/>
    <n v="1040"/>
    <n v="180"/>
    <s v="Comenzó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9"/>
    <x v="3"/>
    <d v="2020-01-13T00:00:00"/>
    <d v="2021-03-01T00:00:00"/>
    <s v="Ejecución"/>
    <n v="21905621457"/>
    <n v="8777621457"/>
    <n v="0.03"/>
    <n v="520"/>
    <n v="180"/>
    <s v="Comenzó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10"/>
    <x v="3"/>
    <d v="2020-01-31T00:00:00"/>
    <d v="2021-08-01T00:00:00"/>
    <s v="Ejecución"/>
    <n v="41053000000"/>
    <n v="12702999997"/>
    <n v="2.5999999999999999E-2"/>
    <n v="1520"/>
    <n v="148"/>
    <s v="Comenzó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11"/>
    <x v="4"/>
    <d v="2021-02-03T00:00:00"/>
    <d v="2022-09-01T00:00:00"/>
    <s v="Ejecución"/>
    <n v="35981109821"/>
    <n v="5360109821"/>
    <n v="0"/>
    <n v="1100"/>
    <n v="180"/>
    <s v="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12"/>
    <x v="4"/>
    <d v="2021-03-03T00:00:00"/>
    <d v="2022-09-01T00:00:00"/>
    <s v="Ejecución"/>
    <n v="38946909312"/>
    <n v="5493909312"/>
    <n v="0"/>
    <n v="1040"/>
    <n v="180"/>
    <s v="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13"/>
    <x v="4"/>
    <d v="2021-04-03T00:00:00"/>
    <d v="2022-02-01T00:00:00"/>
    <s v="Ejecución"/>
    <n v="33151394009"/>
    <n v="5232394009"/>
    <n v="0"/>
    <n v="1040"/>
    <n v="180"/>
    <s v="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 nuevo que comenzó obra en la presente Admon"/>
    <x v="1"/>
    <s v="Cabeza de Sector"/>
    <x v="14"/>
    <x v="4"/>
    <d v="2021-05-03T00:00:00"/>
    <d v="2022-02-01T00:00:00"/>
    <s v="Ejecución"/>
    <n v="40337678752"/>
    <n v="5556678752"/>
    <n v="0"/>
    <n v="1040"/>
    <n v="180"/>
    <s v="Comenzará obra en 2020. Se requieren recursos del cupo de endeudamiento para su terminación, como adición contractual. El valor de cupo contiene los distintos costos directos e indirectos, salvo el componente de dotaciones que es un componente particular en el cupo de endeudamiento"/>
  </r>
  <r>
    <x v="1"/>
    <x v="1"/>
    <n v="13"/>
    <n v="91"/>
    <n v="7638"/>
    <s v="Infraestructura y dotación"/>
    <s v="Colegios nuevos o restituidos que comenzará obra en la presente Admon"/>
    <x v="1"/>
    <s v="Cabeza de Sector"/>
    <x v="15"/>
    <x v="4"/>
    <d v="2021-02-03T00:00:00"/>
    <d v="2023-12-01T00:00:00"/>
    <s v="Factibilidad"/>
    <n v="722735573748"/>
    <n v="717199341396"/>
    <n v="0"/>
    <n v="12480"/>
    <n v="2160"/>
    <s v="Se requieren recursos del cupo de endeudamiento para su construcción. Los valores adjuntados son preliminares sobre los valores promedio y contiene los distintos costos directos e indirectos."/>
  </r>
  <r>
    <x v="1"/>
    <x v="1"/>
    <n v="13"/>
    <n v="91"/>
    <n v="7638"/>
    <s v="Infraestructura y dotación"/>
    <s v="Mejoramientos y conservación. Se realizarán intervenciones al 100% de las sedes que lo requieren.  "/>
    <x v="1"/>
    <s v="Cabeza de Sector"/>
    <x v="16"/>
    <x v="3"/>
    <d v="2020-09-03T00:00:00"/>
    <d v="2023-12-01T00:00:00"/>
    <s v="Ejecución"/>
    <n v="402003677348"/>
    <n v="384139000000"/>
    <n v="0"/>
    <n v="790000"/>
    <n v="7080"/>
    <s v="Aproximadamente se calculan 700 intervenciones.  102 se realizan en 2020 (contratos en ejecución). Las restantes se realizarán con cargo al cupo de endeudamiento. "/>
  </r>
  <r>
    <x v="1"/>
    <x v="1"/>
    <n v="13"/>
    <s v="90-91"/>
    <n v="7638"/>
    <s v="Infraestructura y dotación"/>
    <s v="Dotaciones"/>
    <x v="1"/>
    <s v="Cabeza de Sector"/>
    <x v="17"/>
    <x v="3"/>
    <d v="2020-09-03T00:00:00"/>
    <d v="2024-06-01T00:00:00"/>
    <s v="Factibilidad"/>
    <n v="256565183000"/>
    <n v="195695000000"/>
    <n v="0"/>
    <n v="790000"/>
    <m/>
    <m/>
  </r>
  <r>
    <x v="1"/>
    <x v="1"/>
    <n v="17"/>
    <n v="115"/>
    <n v="7807"/>
    <s v="Infraestructura y dotación"/>
    <s v="Cupos de educacion superior"/>
    <x v="1"/>
    <s v="Cabeza de Sector"/>
    <x v="18"/>
    <x v="3"/>
    <d v="2020-07-01T00:00:00"/>
    <d v="2024-06-30T00:00:00"/>
    <s v="Ejecución"/>
    <n v="1030000000000"/>
    <n v="944899000000"/>
    <n v="7.9000000000000008E-3"/>
    <n v="20000"/>
    <m/>
    <m/>
  </r>
  <r>
    <x v="2"/>
    <x v="1"/>
    <n v="24"/>
    <n v="176"/>
    <n v="7847"/>
    <s v="Fortalecimiento competitividad y productividad empresarial"/>
    <s v="Fortalecimiento competitividad y productividad empresarial"/>
    <x v="2"/>
    <s v="Cabeza de Sector"/>
    <x v="19"/>
    <x v="3"/>
    <d v="2020-06-01T00:00:00"/>
    <d v="2024-05-31T00:00:00"/>
    <s v="Prefactibilidad"/>
    <n v="112675974372.16507"/>
    <n v="94307200000"/>
    <n v="0"/>
    <m/>
    <m/>
    <s v="En este primer año se espera impactar a 80 unidades productivas de alto potencial (desarrollo del conocimiento, la innovación y nuevas tecnologías). 3.500 Mipymes. El 20% de la oferta será destinada a jóvenes."/>
  </r>
  <r>
    <x v="2"/>
    <x v="1"/>
    <n v="18"/>
    <n v="118"/>
    <n v="7874"/>
    <s v="Fortalecimiento competitividad y productividad empresarial"/>
    <s v="Fortalecimiento competitividad y productividad empresarial"/>
    <x v="2"/>
    <s v="Cabeza de Sector"/>
    <x v="20"/>
    <x v="3"/>
    <d v="2020-06-01T00:00:00"/>
    <d v="2024-05-31T00:00:00"/>
    <s v="Prefactibilidad"/>
    <n v="63077922757.928307"/>
    <n v="47053600000"/>
    <n v="0"/>
    <m/>
    <m/>
    <s v="En este primer año se espera benefiar a 2.486 emprendedores o empresarios en acceso a crédito en condicones favorables. 73.900 unidades de MIPYIMES, negocios, emprendimientos, pequeños comercios, unidades productivas aglomeradas y/o emprendimientos por subsistencia, formales e informales."/>
  </r>
  <r>
    <x v="2"/>
    <x v="1"/>
    <n v="25"/>
    <n v="180"/>
    <n v="7848"/>
    <s v="Fortalecimiento competitividad y productividad empresarial"/>
    <s v="Fortalecimiento competitividad y productividad empresarial"/>
    <x v="2"/>
    <s v="Cabeza de Sector"/>
    <x v="21"/>
    <x v="3"/>
    <d v="2020-06-01T00:00:00"/>
    <d v="2024-05-31T00:00:00"/>
    <s v="Prefactibilidad"/>
    <n v="80429272887.951385"/>
    <n v="59907200000"/>
    <n v="0"/>
    <m/>
    <m/>
    <s v="Comienza su ejecución en 2021, y se espera llegar a 1.246 beneficiarios en ese primer año. 3.700 Mipymes. El 20% de la oferta será destinada a jóvenes."/>
  </r>
  <r>
    <x v="3"/>
    <x v="1"/>
    <n v="1"/>
    <n v="2"/>
    <n v="7715"/>
    <s v="Infraestructura y dotación"/>
    <s v="Vivienda"/>
    <x v="3"/>
    <s v="Cabeza de Sector"/>
    <x v="22"/>
    <x v="3"/>
    <d v="2020-07-01T00:00:00"/>
    <d v="2024-05-01T00:00:00"/>
    <s v="Prefactibilidad"/>
    <n v="70265000000"/>
    <n v="50736000000"/>
    <n v="0"/>
    <n v="13500"/>
    <n v="9360"/>
    <s v="Más 670 empleos indirectos"/>
  </r>
  <r>
    <x v="3"/>
    <x v="1"/>
    <n v="1"/>
    <n v="2"/>
    <n v="7823"/>
    <s v="Infraestructura y dotación"/>
    <s v="Vivienda"/>
    <x v="3"/>
    <s v="Cabeza de Sector"/>
    <x v="23"/>
    <x v="3"/>
    <d v="2020-07-20T00:00:00"/>
    <d v="2024-05-01T00:00:00"/>
    <s v="Prefactibilidad"/>
    <n v="141459873000"/>
    <n v="56000000000"/>
    <n v="4.3E-3"/>
    <n v="136012"/>
    <m/>
    <s v="Todavía no se cuenta con este dato, dado que depende del tipo de obra que se realice "/>
  </r>
  <r>
    <x v="3"/>
    <x v="1"/>
    <n v="19"/>
    <n v="129"/>
    <n v="7782"/>
    <s v="Infraestructura y dotación"/>
    <s v="Vivienda"/>
    <x v="3"/>
    <s v="Cabeza de Sector"/>
    <x v="24"/>
    <x v="3"/>
    <d v="2020-07-01T00:00:00"/>
    <d v="2024-05-01T00:00:00"/>
    <s v="Prefactibilidad"/>
    <n v="60000000000"/>
    <n v="4000000000"/>
    <n v="0.25629999999999997"/>
    <n v="3750"/>
    <n v="6500"/>
    <s v="Más 8.450 empleos indirectos"/>
  </r>
  <r>
    <x v="3"/>
    <x v="1"/>
    <n v="19"/>
    <n v="126"/>
    <n v="7659"/>
    <s v="Infraestructura y dotación"/>
    <s v="Vivienda"/>
    <x v="3"/>
    <s v="Cabeza de Sector"/>
    <x v="25"/>
    <x v="3"/>
    <d v="2020-07-01T00:00:00"/>
    <d v="2024-05-01T00:00:00"/>
    <s v="Prefactibilidad"/>
    <n v="52000000000"/>
    <n v="39364000000"/>
    <n v="0.32729999999999998"/>
    <n v="200000"/>
    <m/>
    <s v="Todavía no se cuenta con este dato, dado que depende del tipo de obra que se realice "/>
  </r>
  <r>
    <x v="4"/>
    <x v="2"/>
    <n v="40"/>
    <n v="304"/>
    <n v="7734"/>
    <s v="Infraestructura y dotación"/>
    <s v="Infraestructura y dotación"/>
    <x v="4"/>
    <s v="Cabeza de Sector"/>
    <x v="26"/>
    <x v="3"/>
    <d v="2020-01-01T00:00:00"/>
    <d v="2023-12-01T00:00:00"/>
    <s v="Ejecución"/>
    <n v="26805000000"/>
    <n v="8221000000"/>
    <m/>
    <n v="60000"/>
    <n v="168"/>
    <s v="Realizar 60.000 atenciones efectivas a través de la Línea Púrpura Distrital"/>
  </r>
  <r>
    <x v="4"/>
    <x v="2"/>
    <n v="40"/>
    <n v="305"/>
    <n v="7734"/>
    <s v="Infraestructura y dotación"/>
    <s v="Infraestructura y dotación"/>
    <x v="4"/>
    <s v="Cabeza de Sector"/>
    <x v="27"/>
    <x v="3"/>
    <d v="2020-01-01T00:00:00"/>
    <d v="2023-12-01T00:00:00"/>
    <s v="Ejecución"/>
    <n v="57401000000"/>
    <n v="35411000000"/>
    <m/>
    <n v="60000"/>
    <n v="506"/>
    <s v="Operar 6 casas refugio para mujeres víctimas de violencia y personas a cargo "/>
  </r>
  <r>
    <x v="4"/>
    <x v="2"/>
    <n v="40"/>
    <n v="309"/>
    <n v="7734"/>
    <s v="Infraestructura y dotación"/>
    <s v="Infraestructura y dotación"/>
    <x v="4"/>
    <s v="Cabeza de Sector"/>
    <x v="28"/>
    <x v="3"/>
    <d v="2020-01-01T00:00:00"/>
    <d v="2023-12-01T00:00:00"/>
    <s v="Ejecución"/>
    <n v="16806000000"/>
    <n v="1745000000"/>
    <m/>
    <n v="60000"/>
    <n v="140"/>
    <s v="Implementar (1) una estrategia de prevención de riesgo de feminicidio"/>
  </r>
  <r>
    <x v="5"/>
    <x v="2"/>
    <n v="48"/>
    <n v="364"/>
    <n v="7564"/>
    <s v="Infraestructura y dotación"/>
    <s v="Infraestructura y dotación"/>
    <x v="5"/>
    <s v="Cabeza de Sector"/>
    <x v="29"/>
    <x v="3"/>
    <d v="2020-07-01T00:00:00"/>
    <d v="2024-05-31T00:00:00"/>
    <s v="Prefactibilidad"/>
    <n v="106707546810.99699"/>
    <n v="15000000000"/>
    <n v="0"/>
    <m/>
    <m/>
    <s v="Fortalecer la atención oportuna en las Comisarias de Familia y se orienta a contar con Comisarías de Familia dotadas de una arquitectura institucional y una estructura organizacional, que les permita desarrollar sus competencias legales en términos de calidad, oportunidad, integralidad y efectividad, que es de lo que adolecen y por lo que se ha perdido legitimidad institucional."/>
  </r>
  <r>
    <x v="5"/>
    <x v="0"/>
    <n v="56"/>
    <n v="484"/>
    <n v="7733"/>
    <s v="Infraestructura y dotación"/>
    <s v="Infraestructura y dotación"/>
    <x v="5"/>
    <s v="Cabeza de Sector"/>
    <x v="30"/>
    <x v="3"/>
    <d v="2020-07-01T00:00:00"/>
    <d v="2024-05-31T00:00:00"/>
    <s v="Ejecución"/>
    <n v="24082133161"/>
    <n v="68603207"/>
    <n v="0"/>
    <m/>
    <m/>
    <s v="Adquirir Materiales y Suministros para Fortalecer la capacidad institucional para dar respuesta a las demandas ciudadanas en cumplimiento de las políticas públicas de atención a la ciudadanía y transparencia en el marco de la misionalidad de la Secretaría Distrital de Integración Social."/>
  </r>
  <r>
    <x v="5"/>
    <x v="0"/>
    <n v="56"/>
    <n v="481"/>
    <n v="7733"/>
    <s v="Infraestructura y dotación"/>
    <s v="Infraestructura y dotación"/>
    <x v="5"/>
    <s v="Cabeza de Sector"/>
    <x v="30"/>
    <x v="3"/>
    <d v="2020-07-01T00:00:00"/>
    <d v="2024-05-31T00:00:00"/>
    <s v="Ejecución"/>
    <n v="24082133161"/>
    <n v="38791651"/>
    <n v="0"/>
    <m/>
    <m/>
    <s v="Adquirir Materiales y Suministros para Fortalecer la capacidad institucional para dar respuesta a las demandas ciudadanas en cumplimiento de las políticas públicas de atención a la ciudadanía y transparencia en el marco de la misionalidad de la Secretaría Distrital de Integración Social."/>
  </r>
  <r>
    <x v="5"/>
    <x v="0"/>
    <n v="51"/>
    <n v="411"/>
    <n v="7741"/>
    <s v="Infraestructura y dotación"/>
    <s v="Infraestructura y dotación"/>
    <x v="5"/>
    <s v="Cabeza de Sector"/>
    <x v="31"/>
    <x v="3"/>
    <d v="2020-07-01T00:00:00"/>
    <d v="2024-05-31T00:00:00"/>
    <s v="Ejecución"/>
    <n v="91901021212"/>
    <n v="1000000000"/>
    <n v="0"/>
    <m/>
    <m/>
    <s v="El objetivo es realizar la evaluación de resultado aplicado a un servicio que presta la entidad y así poder reconocer en detalle el impacto del mismo, desde las diferentes aristas como calidad del servicio, usuarios, condiciones, entre otros aspectos relevantes."/>
  </r>
  <r>
    <x v="5"/>
    <x v="0"/>
    <n v="51"/>
    <n v="412"/>
    <n v="7741"/>
    <s v="Infraestructura y dotación"/>
    <s v="Infraestructura y dotación"/>
    <x v="5"/>
    <s v="Cabeza de Sector"/>
    <x v="31"/>
    <x v="3"/>
    <d v="2020-07-01T00:00:00"/>
    <d v="2024-05-31T00:00:00"/>
    <s v="Ejecución"/>
    <n v="91901021212"/>
    <n v="1591838491"/>
    <n v="0.28560000000000002"/>
    <s v="Beneficiarios : La ciudadanía que a través de herramientas comunicativas como series documentales puede enterarse sobre los planes, programas y proyectos con los que cuenta la Entidad. "/>
    <s v="Con la contratación de este proceso se pueden crear entre 10 y 20 empleos indirectos."/>
    <s v="Dotar de equipos portátiles y de alto rendimiento para el equipo directivo de la Secretaria con el fin brindar de una herramienta tecnológica para el desarrollo de sus actividades, lo anterior en el marco de reemplazar los equipos actuales que ya están obsoletos de acuerdo a su vida útil. Adicionalmente, compra de equipos de audio y video de la Oficina Asesora de Comunicaciones,  podrá reforzar las labores difusión de planes, programas y proyectos de la Entidad._x000a__x000a_El fortalecimiento de un plan de comunicaciones a través de series documentales para televisión y plataformas digitales, que permitirán ampliar el conocimiento de los diferentes servicios sociales de la Entidad y visibilizar la territorizalización de la política social de Bogotá. Haciendo mayor énfasis en las necesidades de la población pobre y vulnerable y las nuevas vulnerabilidades producidas por la pandemia"/>
  </r>
  <r>
    <x v="5"/>
    <x v="1"/>
    <n v="6"/>
    <n v="54"/>
    <n v="7745"/>
    <s v="Fortalecimiento competitividad y productividad empresarial"/>
    <s v="Fortalecimiento competitividad y productividad empresarial"/>
    <x v="5"/>
    <s v="Cabeza de Sector"/>
    <x v="32"/>
    <x v="3"/>
    <d v="2020-07-01T00:00:00"/>
    <d v="2024-05-31T00:00:00"/>
    <s v="Ejecución"/>
    <n v="704394851833"/>
    <n v="143623000"/>
    <n v="0"/>
    <s v="18.000 hogares  fortalecidos en capacidades de autoconsumo para el cuatrienio."/>
    <s v="N/A"/>
    <s v="El Objetivo de esta Estrategia es promover  acciones de autoconsumo mediante la construcción de huertas urbanas, razón por la cual se requieren materiales necesarios para implementar esta actividad. "/>
  </r>
  <r>
    <x v="5"/>
    <x v="1"/>
    <n v="6"/>
    <n v="50"/>
    <n v="7745"/>
    <s v="Fortalecimiento competitividad y productividad empresarial"/>
    <s v="Fortalecimiento competitividad y productividad empresarial"/>
    <x v="5"/>
    <s v="Cabeza de Sector"/>
    <x v="32"/>
    <x v="3"/>
    <d v="2020-07-01T00:00:00"/>
    <d v="2024-05-31T00:00:00"/>
    <s v="Ejecución"/>
    <n v="704394851833"/>
    <n v="1502399000"/>
    <n v="0"/>
    <s v="250  cupos diarios por cada Unidad Móvil. Total: 500"/>
    <s v="16 empleos directos. 8 empleos directos por cada una de las unidades móviles "/>
    <s v="El objetivo de esta Estrategia es ampliar el portafolio de servicios que dispone la Entidad para suplir las necesidades alimentarias de las población mas vulnerable y así poder llegar a aquellas que por su ubicación no tienen la oportunidad de ser beneficiaria de la oferta institucional actual. Por lo anterior la nueva modalidad  de atención se encuentra en estructuración durante lo que resta de la vigencia de 2020 con el fin de que en el primer semestre de 2021 se adelanten los procesos  de adquisición de Infraestructura y Infraestructura y dotación y precontractuales requeridos para la operación de los mismos buscando que la primera unidad móvil se implemente para operación en el segundo semestre de 2021 y la segunda se implemente en la vigencia 2023."/>
  </r>
  <r>
    <x v="5"/>
    <x v="1"/>
    <n v="6"/>
    <n v="62"/>
    <n v="7565"/>
    <s v="Infraestructura y dotación"/>
    <s v="Construcción"/>
    <x v="5"/>
    <s v="Cabeza de Sector"/>
    <x v="33"/>
    <x v="3"/>
    <d v="2020-07-01T00:00:00"/>
    <d v="2024-05-31T00:00:00"/>
    <s v="Ejecución"/>
    <n v="295960318512"/>
    <n v="227920393300"/>
    <n v="9.2317441441205662E-3"/>
    <n v="2750"/>
    <n v="2462"/>
    <s v="El proyecto de inversión estima adelantar la ejecución de 11 intervenciones en modalidad de obra nueva, con las cuales se espera ampliar la capacidad instalada en 2500 personas, para disminuir la demanda insatisfecha de los servicios de Infancia, Vejez, Adultez._x000a__x000a_Del mismo modo, el proyecto estima la intervención de seis (6) equipamientos en modalidad de reforzamientos estructural y/o restitución, en cumplimiento de la norma de Sismoresistencia NSR-10 o la norma que se encuentre vigente._x000a__x000a_Aunado a lo anterior, pretende atender el 60% de los equipamientos administrados por la SDIS, en modalidad de mantenimiento preventivo y correctivo, propendiendo por Infraestructura y Infraestructura y dotación adecuada y segura para la prestación de los servicios sociales, en las 20 localidades de Bogotá, D.C. y/o donde la secretaría de Integración social preste sus servicios misionales a la población más vulnerable"/>
  </r>
  <r>
    <x v="5"/>
    <x v="1"/>
    <n v="17"/>
    <n v="114"/>
    <n v="7740"/>
    <s v="Capital Humano - Social"/>
    <s v="Capital Humano"/>
    <x v="5"/>
    <s v="Cabeza de Sector"/>
    <x v="34"/>
    <x v="4"/>
    <d v="2021-01-01T00:00:00"/>
    <d v="2024-12-31T00:00:00"/>
    <s v="Estructuración"/>
    <n v="52307877664"/>
    <n v="436782882"/>
    <n v="0"/>
    <s v="3 Temporadas"/>
    <n v="0"/>
    <s v="Proceso para adelantar un programa de televisión por vigencia guiado a temas de prevención, con el fin de ampliación de la cobertura de los servicios sociales dirigidos a la población juvenil, entendiendo el derecho a la información como una premisa fundamental para el acceso de los jóvenes a las oportunidades, haciendo énfasis en la generación de canales y estrategias para la difusión de la información y la promoción de espacios de reconocimiento de las identidades juveniles y el ser joven mediante la creación de contenidos centrados en la población joven con enfoque territorial.                                    "/>
  </r>
  <r>
    <x v="5"/>
    <x v="1"/>
    <n v="17"/>
    <n v="113"/>
    <n v="7740"/>
    <s v="Capital Humano - Social"/>
    <s v="Capital Humano"/>
    <x v="5"/>
    <s v="Cabeza de Sector"/>
    <x v="34"/>
    <x v="3"/>
    <d v="2020-07-01T00:00:00"/>
    <d v="2024-05-31T00:00:00"/>
    <s v="Estructuración"/>
    <n v="52307877664"/>
    <n v="18827000000"/>
    <n v="0"/>
    <n v="5900"/>
    <n v="0"/>
    <s v="El programa de Transferencias Monetarias Condicionadas tiene como objetivo reducir el riesgo social de jóvenes altamente vulnerables que ni estudian, ni trabajan (Ninis) a través de actividades que promuevan su inclusión económica, política, social y cultural, así como el desarrollo del capital humano como proceso de vital importancia en esta etapa de la vida. Además, se hace pertinente un programa que tenga a los Ninis como objetivo estratégico de política pública, dado que todos los estudios indican que esta condición contribuye a la transmisión intergeneracional de la pobreza. Por lo anterior, el programa de Transferencias busca contribuir a la reducción de la población Nini de Bogotá, por lo que se circunscribe a la Estrategia RETO, haciendo sinergia con la oferta intersectorial de otras Entidades para garantizar  un portafolio de servicios sostenible y diverso que coadyuve a la inclusión de los y las jóvenes en riesgo dentro de las dinámicas económicas, educativas y sociales de la capital. _x000a__x000a_Iniciativas Juveniles dadas en temas de prevención anualmente El enfoque anual de las iniciativas referidas se determinará a partir de los criterios de prevención, siendo estos: maternidad y paternidad temprana, suicidio, riesgo de utilización y consumo de SPA"/>
  </r>
  <r>
    <x v="5"/>
    <x v="1"/>
    <n v="17"/>
    <n v="114"/>
    <n v="7740"/>
    <s v="Capital Humano - Social"/>
    <s v="Capital Humano"/>
    <x v="5"/>
    <s v="Cabeza de Sector"/>
    <x v="34"/>
    <x v="3"/>
    <d v="2020-07-01T00:00:00"/>
    <d v="2024-05-31T00:00:00"/>
    <s v="Estructuración"/>
    <n v="52307877664"/>
    <n v="5510000000"/>
    <n v="0"/>
    <n v="2000"/>
    <n v="0"/>
    <s v="Empleabilidad, proceso que implica formación bajo unos criterios diferenciales para la caracterización y diferenciación del proceso de formación siendo tales como vulnerabilidad, enfoque diferencial, enfoque de mujer y genero, jóvenes de la estrategia RETO, por lo que el enfoque poblacional cada año será variable_x000a__x000a_Procesos de formación artística integral a la población joven para el desarrollo de proyectos creativos personales y colectivos, en un ambiente pedagógico y de construcción solidaria de valores  individuales y comunitarios. El acompañamiento que busca desarrollar capacidades técnicas, operativas y logísticas, requiere de apoyo económico  que fortalesca sus procesos de organización y de articulación con las comunidades de contexto, su vinculación a procesos de organización y diálogo con otras organizaciones sociales, el mejoramiento de capacidades para crear memoria social sobre sus experiencias y la planeación a futuro de sus ámbitos de acción y sostenibilidad"/>
  </r>
  <r>
    <x v="5"/>
    <x v="1"/>
    <n v="6"/>
    <n v="43"/>
    <n v="7744"/>
    <s v="Capital Humano - Social"/>
    <s v="Capital Humano"/>
    <x v="5"/>
    <s v="Cabeza de Sector"/>
    <x v="35"/>
    <x v="3"/>
    <d v="2020-07-01T00:00:00"/>
    <d v="2024-05-31T00:00:00"/>
    <s v="Ejecución"/>
    <n v="1021048228876"/>
    <n v="37358493"/>
    <n v="0"/>
    <n v="33500"/>
    <s v="N/A"/>
    <s v="Dotar y hacer reposición de Infraestructura y dotación de elementos industriales para el servicio de alimentación que se brinda a los beneficiarios tales como, estufas, licuadoras, nevera, etc. Con la adquisición de estos bienes se logra brindar una atención integral de calidad y oportuna de acuerdo con las necesidades de los beneficiarios."/>
  </r>
  <r>
    <x v="5"/>
    <x v="1"/>
    <n v="6"/>
    <n v="54"/>
    <n v="7744"/>
    <s v="Capital Humano - Social"/>
    <s v="Capital Humano"/>
    <x v="5"/>
    <s v="Cabeza de Sector"/>
    <x v="35"/>
    <x v="3"/>
    <d v="2020-07-01T00:00:00"/>
    <d v="2024-05-31T00:00:00"/>
    <s v="Ejecución"/>
    <n v="1021048228876"/>
    <n v="5596280601"/>
    <n v="0"/>
    <n v="71000"/>
    <s v="N/A"/>
    <s v="Compra de material pedagógico duradero, que le permite a los beneficiarios realizar todas las actividades pedagógicas y lúdicas planeadas, ayudando a su desarrollo integral y así mismo se garantiza la calidad del servicio. Dotar y realizar reposición de Infraestructura y dotación de elementos como colchonetas, almohadas, protectores, juego de sabanas que son dispuestos para la atención Y dotar y realizar reposición de muebles y enseres de las aulas, comedores, y demás lugares dispuestos para la atención"/>
  </r>
  <r>
    <x v="5"/>
    <x v="0"/>
    <n v="56"/>
    <n v="513"/>
    <n v="7748"/>
    <s v="Capital Humano - Social"/>
    <s v="Capital Humano"/>
    <x v="5"/>
    <s v="Cabeza de Sector"/>
    <x v="36"/>
    <x v="3"/>
    <d v="2020-07-01T00:00:00"/>
    <d v="2024-05-31T00:00:00"/>
    <s v="Ejecución"/>
    <n v="1200783597791"/>
    <n v="8755816500"/>
    <n v="0"/>
    <s v="Personal que utiliza los servicios sociales de la entidad"/>
    <n v="88"/>
    <s v="Realizar mantenimiento locativo en las unidades operativas en donde se prestan servicios sociales"/>
  </r>
  <r>
    <x v="5"/>
    <x v="1"/>
    <n v="3"/>
    <n v="15"/>
    <n v="7768"/>
    <s v="Capital Humano - Social"/>
    <s v="Capital Humano"/>
    <x v="5"/>
    <s v="Cabeza de Sector"/>
    <x v="37"/>
    <x v="3"/>
    <d v="2020-07-01T00:00:00"/>
    <d v="2024-05-31T00:00:00"/>
    <s v="Ejecución"/>
    <n v="40710623342"/>
    <n v="821752348"/>
    <n v="0.04"/>
    <s v="22700 hogares en pobreza, aprox 90800 personas"/>
    <s v="130 personas año"/>
    <s v="El valor del recurso de cupo de endeudamiento $ 821.752.348 para el cuatrienio y para la vigencia 2021 el cupo de endeudamiento es de $751.023.626"/>
  </r>
  <r>
    <x v="5"/>
    <x v="1"/>
    <n v="6"/>
    <n v="59"/>
    <n v="7771"/>
    <s v="Capital Humano - Social"/>
    <s v="Capital Humano"/>
    <x v="5"/>
    <s v="Cabeza de Sector"/>
    <x v="38"/>
    <x v="3"/>
    <d v="2020-07-01T00:00:00"/>
    <d v="2024-05-31T00:00:00"/>
    <s v="Ejecución"/>
    <n v="332392008080"/>
    <n v="350000000"/>
    <n v="0"/>
    <n v="2561"/>
    <s v="N/A"/>
    <s v="Compra de insumos necesarios para el funcionamiento del centro y el desarrollo de las diferentes líneas de formación con el ánimo que favorezcan el desarrollo óptimo, considerando que el servicio se trazó la apuesta para este cuatrienio de ampliar su oferta de atención, a través no solo de cursos cortos o complementarios o técnicos, sino tecnológicos e incluso de formación superior. _x000a_"/>
  </r>
  <r>
    <x v="6"/>
    <x v="0"/>
    <n v="56"/>
    <n v="71"/>
    <n v="7816"/>
    <s v="Infraestructura y dotación"/>
    <s v="Construcción"/>
    <x v="6"/>
    <s v="Cabeza de Sector"/>
    <x v="39"/>
    <x v="3"/>
    <d v="2020-06-20T00:00:00"/>
    <d v="2020-12-22T00:00:00"/>
    <s v="Prefactibilidad"/>
    <n v="11569000000"/>
    <n v="11569000000"/>
    <n v="0"/>
    <m/>
    <m/>
    <s v="El Zuque"/>
  </r>
  <r>
    <x v="6"/>
    <x v="0"/>
    <n v="56"/>
    <n v="71"/>
    <n v="7816"/>
    <s v="Infraestructura y dotación"/>
    <s v="Construcción"/>
    <x v="6"/>
    <s v="Cabeza de Sector"/>
    <x v="39"/>
    <x v="3"/>
    <d v="2020-06-20T00:00:00"/>
    <d v="2020-12-22T00:00:00"/>
    <s v="Prefactibilidad"/>
    <n v="5000000000"/>
    <n v="5000000000"/>
    <n v="0"/>
    <m/>
    <m/>
    <s v="Via al Verjón + Sendero"/>
  </r>
  <r>
    <x v="6"/>
    <x v="0"/>
    <n v="56"/>
    <n v="71"/>
    <n v="7816"/>
    <s v="Infraestructura y dotación"/>
    <s v="Construcción"/>
    <x v="6"/>
    <s v="Cabeza de Sector"/>
    <x v="39"/>
    <x v="3"/>
    <d v="2020-06-01T00:00:00"/>
    <d v="2022-12-31T00:00:00"/>
    <s v="Prefactibilidad"/>
    <n v="32131000000"/>
    <n v="12131000000"/>
    <n v="0"/>
    <n v="7715778"/>
    <n v="240"/>
    <s v="Los recursos serán utilizados en la construcción de la segunda fase del Centro de Atención, Valoración y Rehabilitación de Fauna y Flora Silvestre para la recepción y rehabilitación de especímenes de flora y fauna en cumplimiento de la normativa ambiental. Objetivo: Fortalecer el proceso de flora silvestre, material vegetal y disposición final. _x000a__x000a_Además en el mantenimiento y adecuaciones estructurales de la sede de la SDA, garantizando las condiciones óptimas del inmueble para el desarrollo de la misionalidad de la Entidad, su conservación en el tiempo y el cumplimiento del Sistema de Gestión de Seguridad y Salud en el Trabajo. _x000a_"/>
  </r>
  <r>
    <x v="7"/>
    <x v="3"/>
    <n v="30"/>
    <m/>
    <n v="7658"/>
    <s v="Infraestructura y dotación"/>
    <s v="Infraestructura y dotación"/>
    <x v="7"/>
    <s v="Soporte Técnico"/>
    <x v="40"/>
    <x v="3"/>
    <d v="2020-06-01T00:00:00"/>
    <d v="2024-05-31T00:00:00"/>
    <s v="Prefactibilidad"/>
    <n v="34294000000"/>
    <n v="34294000000"/>
    <n v="4.8300000000000003E-2"/>
    <s v="Toda la población de Bogotá"/>
    <n v="17"/>
    <s v="Reportadio originalmente metas 224, 225, 226"/>
  </r>
  <r>
    <x v="8"/>
    <x v="2"/>
    <n v="47"/>
    <n v="344"/>
    <n v="7765"/>
    <s v="Infraestructura y dotación"/>
    <s v="Infraestructura y dotación"/>
    <x v="7"/>
    <s v="Cabeza de Sector"/>
    <x v="41"/>
    <x v="4"/>
    <d v="2021-01-01T00:00:00"/>
    <d v="2023-12-31T00:00:00"/>
    <s v="Estructuración"/>
    <n v="42603000000"/>
    <n v="9250000000"/>
    <n v="6.0793840809332672E-3"/>
    <s v="PPL 9252_x000a_CCV 180_x000a_PERSONAL ADMINISTRATIVO 60_x000a_VISITANTES (familiares, abogados, etc) 27756"/>
    <n v="32"/>
    <s v="Mantenimiento  preventivo y correctivo,  adecuaciones fisicas,  cambios y/o sustituciones de elementos fisicos inherentes a la seguridad de la Infraestructura y Infraestructura y dotación q permitan el correcto  funcionamiento y atencion digna de los PPL de la carcel distrital._x000a_mantenimiento preventivo y correctivo de equipos mayores y menores requeridos para el funcionamiento de la carcel distrital._x000a_suministros necesarios para brindar condiciones dignas a los PPL de la Cárcel Distrital"/>
  </r>
  <r>
    <x v="8"/>
    <x v="2"/>
    <n v="48"/>
    <n v="370"/>
    <n v="7783"/>
    <s v="Infraestructura y dotación"/>
    <s v="Infraestructura y dotación"/>
    <x v="7"/>
    <s v="Cabeza de Sector"/>
    <x v="42"/>
    <x v="4"/>
    <d v="2021-03-01T00:00:00"/>
    <d v="2023-12-31T00:00:00"/>
    <s v="Estructuración"/>
    <n v="3968000000"/>
    <n v="2361000000"/>
    <n v="0"/>
    <n v="5443.7777777777783"/>
    <s v="N.D."/>
    <m/>
  </r>
  <r>
    <x v="8"/>
    <x v="2"/>
    <n v="48"/>
    <n v="345"/>
    <n v="7783"/>
    <s v="Infraestructura y dotación"/>
    <s v="Infraestructura y dotación"/>
    <x v="7"/>
    <s v="Cabeza de Sector"/>
    <x v="43"/>
    <x v="4"/>
    <d v="2021-01-01T00:00:00"/>
    <d v="2023-12-31T00:00:00"/>
    <s v="Ejecución"/>
    <n v="87721000000"/>
    <n v="48710000000"/>
    <n v="8.6182328062835573E-3"/>
    <n v="195976"/>
    <n v="130"/>
    <s v="* Corresponde el mantenimiento y adecuación de los equipamientos de Justicia de la Ciudad de Bogotá. Incluye en promedio 60 empleos directos,  más 70  contratistas e interventoria aproximadamente. _x000a_* Mantemiento y operación del nuevo Centro de Traslado por Proyección"/>
  </r>
  <r>
    <x v="8"/>
    <x v="2"/>
    <n v="48"/>
    <n v="355"/>
    <n v="7695"/>
    <s v="Infraestructura y dotación"/>
    <s v="Infraestructura y dotación"/>
    <x v="7"/>
    <s v="Cabeza de Sector"/>
    <x v="44"/>
    <x v="3"/>
    <d v="2020-07-01T00:00:00"/>
    <d v="2024-06-30T00:00:00"/>
    <s v="Estructuración"/>
    <n v="21855000000"/>
    <n v="15890000000"/>
    <n v="0"/>
    <s v="N.D."/>
    <n v="100"/>
    <m/>
  </r>
  <r>
    <x v="8"/>
    <x v="2"/>
    <n v="48"/>
    <n v="367"/>
    <n v="7695"/>
    <s v="Infraestructura y dotación"/>
    <s v="Infraestructura y dotación"/>
    <x v="7"/>
    <s v="Cabeza de Sector"/>
    <x v="45"/>
    <x v="3"/>
    <d v="2020-07-01T00:00:00"/>
    <d v="2024-06-30T00:00:00"/>
    <s v="Estructuración"/>
    <n v="13409000000"/>
    <n v="10200000000"/>
    <n v="0"/>
    <s v="N.D."/>
    <n v="100"/>
    <m/>
  </r>
  <r>
    <x v="8"/>
    <x v="2"/>
    <n v="48"/>
    <n v="351"/>
    <n v="7797"/>
    <s v="Infraestructura y dotación"/>
    <s v="Infraestructura y dotación"/>
    <x v="7"/>
    <s v="Cabeza de Sector"/>
    <x v="46"/>
    <x v="4"/>
    <d v="2021-03-30T00:00:00"/>
    <d v="2023-08-30T00:00:00"/>
    <s v="Prefactibilidad"/>
    <n v="201466000000"/>
    <n v="66385000000"/>
    <n v="6.7108097644267518E-3"/>
    <n v="7743955"/>
    <n v="250"/>
    <s v="*Mantenimiento,  operación y conectividad del sistema C4 $66.385.126.489"/>
  </r>
  <r>
    <x v="8"/>
    <x v="2"/>
    <n v="48"/>
    <n v="349"/>
    <n v="7797"/>
    <s v="Infraestructura y dotación"/>
    <s v="Infraestructura y dotación"/>
    <x v="7"/>
    <s v="Cabeza de Sector"/>
    <x v="47"/>
    <x v="4"/>
    <d v="2021-03-30T00:00:00"/>
    <d v="2023-08-30T00:00:00"/>
    <s v="Estructuración"/>
    <n v="40279000000"/>
    <n v="7629000000"/>
    <n v="7.4232230194394098E-3"/>
    <n v="7743955"/>
    <n v="150"/>
    <s v="* Renovación de 4000 radios móviles para el cuerpo de la MEBOG. _x000a_* Adecuación del sitio de repitición de radios en el barrio del codito_x000a_*Adquisición de los equipos tecnológicos para los organismos de seguridad, con el fin de contribuir en el buen funcionamiento  de los mismos."/>
  </r>
  <r>
    <x v="8"/>
    <x v="2"/>
    <n v="48"/>
    <n v="352"/>
    <n v="7797"/>
    <s v="Infraestructura y dotación"/>
    <s v="Infraestructura y dotación"/>
    <x v="7"/>
    <s v="Cabeza de Sector"/>
    <x v="48"/>
    <x v="4"/>
    <d v="2021-03-30T00:00:00"/>
    <d v="2023-08-30T00:00:00"/>
    <s v="Estructuración"/>
    <n v="18800000000"/>
    <n v="18800000000"/>
    <n v="0"/>
    <n v="7743955"/>
    <n v="40"/>
    <s v="Adquisión e instalacion de 750 cámaras de videovigilancia."/>
  </r>
  <r>
    <x v="8"/>
    <x v="2"/>
    <n v="48"/>
    <n v="371"/>
    <n v="7797"/>
    <s v="Infraestructura y dotación"/>
    <s v="Infraestructura y dotación"/>
    <x v="7"/>
    <s v="Cabeza de Sector"/>
    <x v="49"/>
    <x v="4"/>
    <d v="2021-03-30T00:00:00"/>
    <d v="2024-08-30T00:00:00"/>
    <s v="Estructuración"/>
    <n v="18045000000"/>
    <n v="17137000000"/>
    <n v="0"/>
    <n v="7743955"/>
    <n v="150"/>
    <s v="*Adquisición y puesta enmarcha del sistema de Centro de analítica de datos para seguridad y convivencia ciudadana C4."/>
  </r>
  <r>
    <x v="8"/>
    <x v="2"/>
    <n v="47"/>
    <n v="342"/>
    <n v="7765"/>
    <s v="Infraestructura y dotación"/>
    <s v="Estudios y diseños"/>
    <x v="7"/>
    <s v="Cabeza de Sector"/>
    <x v="50"/>
    <x v="3"/>
    <d v="2020-07-01T00:00:00"/>
    <d v="2023-12-31T00:00:00"/>
    <s v="Estructuración"/>
    <n v="46712000000"/>
    <n v="32627000000"/>
    <n v="0"/>
    <n v="500"/>
    <n v="399"/>
    <s v="Se pretende la adquisición e implementacion de un centro especial de reclusion que permita la descongestion de personas privadas de la libertad en  URIS y Estaciones de Policia de Bogotá. _x000a_Los beneficiarios pueden disminuir o aumentar, considerando que se encuentra relacionado con el metraje del predio, el cual se encuentra en etapa de identifición."/>
  </r>
  <r>
    <x v="8"/>
    <x v="2"/>
    <n v="46"/>
    <n v="340"/>
    <n v="7640"/>
    <s v="Infraestructura y dotación"/>
    <s v="Construcción"/>
    <x v="7"/>
    <s v="Cabeza de Sector"/>
    <x v="51"/>
    <x v="4"/>
    <d v="2021-02-01T00:00:00"/>
    <d v="2021-12-31T00:00:00"/>
    <s v="Estructuración"/>
    <n v="500000000"/>
    <n v="500000000"/>
    <n v="0"/>
    <s v="100 adolescentes y jóvenes "/>
    <s v="N.D."/>
    <s v="Incluye adecuación de sedes y Infraestructura y dotación de equipos en el marco de la seguridad física y la seguridad dinámica"/>
  </r>
  <r>
    <x v="8"/>
    <x v="2"/>
    <n v="48"/>
    <n v="347"/>
    <n v="7783"/>
    <s v="Infraestructura y dotación"/>
    <s v="Construcción"/>
    <x v="7"/>
    <s v="Cabeza de Sector"/>
    <x v="52"/>
    <x v="4"/>
    <d v="2021-02-01T00:00:00"/>
    <d v="2021-12-31T00:00:00"/>
    <s v="Estructuración"/>
    <n v="2947000000"/>
    <n v="1411000000"/>
    <n v="0"/>
    <n v="1062"/>
    <n v="50"/>
    <s v="Los beneficiarios se cuantifican entre adolescentes y jóvenes que se encuentran dentro del Sistema de Responsabilidad Penal Adolescentes, victimas y familias involucradas como red de apoyo."/>
  </r>
  <r>
    <x v="8"/>
    <x v="2"/>
    <n v="48"/>
    <n v="348"/>
    <n v="7783"/>
    <s v="Infraestructura y dotación"/>
    <s v="Construcción"/>
    <x v="7"/>
    <s v="Cabeza de Sector"/>
    <x v="53"/>
    <x v="4"/>
    <d v="2021-01-01T00:00:00"/>
    <d v="2023-12-31T00:00:00"/>
    <s v="Estructuración"/>
    <n v="97451000000"/>
    <n v="95601000000"/>
    <n v="0"/>
    <s v="N.D."/>
    <n v="299"/>
    <m/>
  </r>
  <r>
    <x v="8"/>
    <x v="2"/>
    <n v="48"/>
    <n v="346"/>
    <n v="7792"/>
    <s v="Infraestructura y dotación"/>
    <s v="Construcción"/>
    <x v="7"/>
    <s v="Cabeza de Sector"/>
    <x v="54"/>
    <x v="5"/>
    <d v="2016-01-01T00:00:00"/>
    <d v="2021-12-30T00:00:00"/>
    <s v="Ejecución"/>
    <n v="186955000000"/>
    <n v="12066000000"/>
    <n v="0.76863951218207593"/>
    <n v="7743955"/>
    <s v="*181 de obra _x000a_*59 administrativos y flotantes"/>
    <s v="Es necesario cumplir el 100% con la construcción total del nuevo edificio de la Policía Metropolitana de Bogotá, de acuerdo con los diseños y cantidades de obra establecidos por el diseñador de esta construcción "/>
  </r>
  <r>
    <x v="8"/>
    <x v="2"/>
    <n v="48"/>
    <n v="366"/>
    <n v="7792"/>
    <s v="Infraestructura y dotación"/>
    <s v="Construcción"/>
    <x v="7"/>
    <s v="Cabeza de Sector"/>
    <x v="55"/>
    <x v="4"/>
    <d v="2021-01-01T00:00:00"/>
    <d v="2024-12-30T00:00:00"/>
    <s v="Estructuración"/>
    <n v="449374000000"/>
    <n v="107844000000"/>
    <n v="2.3853182427109713E-2"/>
    <n v="7743955"/>
    <n v="30"/>
    <s v="Es necesario mantener las diferentes tipologías arquitectónicas de seguridad y justicia del Distrito Capital en optimas condiciones de funcionabilidad, con las diversas actividades que se enmarcan en el plan de mantenimiento locativo que se viene desarrollando de manera recurrente. "/>
  </r>
  <r>
    <x v="8"/>
    <x v="2"/>
    <n v="48"/>
    <n v="372"/>
    <n v="7792"/>
    <s v="Capital Humano - Seguridad"/>
    <s v="Capital Humano"/>
    <x v="7"/>
    <s v="Cabeza de Sector"/>
    <x v="56"/>
    <x v="3"/>
    <d v="2020-07-01T00:00:00"/>
    <d v="2024-06-30T00:00:00"/>
    <s v="Estructuración"/>
    <n v="31250000000"/>
    <n v="28125000000"/>
    <n v="0"/>
    <s v="2000 uniformados de la MEBOG y toda la ciudadania en general"/>
    <n v="20"/>
    <s v="Es un gasto que se realiza por una sola vez y permite el transito a la profesionalización de los nuevos policias"/>
  </r>
  <r>
    <x v="9"/>
    <x v="1"/>
    <n v="25"/>
    <n v="187"/>
    <n v="7548"/>
    <s v="Fortalecimiento competitividad y productividad empresarial"/>
    <s v="Fortalecimiento competitividad y productividad empresarial"/>
    <x v="2"/>
    <s v="Adscrita"/>
    <x v="57"/>
    <x v="3"/>
    <d v="2020-07-01T00:00:00"/>
    <d v="2024-06-30T00:00:00"/>
    <s v="Ejecución"/>
    <n v="122830884306"/>
    <n v="37541000000"/>
    <n v="2.6401211302209869E-2"/>
    <n v="1693"/>
    <n v="6758"/>
    <s v="Se van adelantar obras de reforzamiento estructural y adecuación de Infraestructura y Infraestructura y dotación fisica de 14 plazas distritales de mercado en cumplimiento de la meta estrategica del plan de desarrollo, incluyendo contratos de mantenimiento de obra y atención de emergencias para las 19 plazas distritales de mercado._x000a_"/>
  </r>
  <r>
    <x v="9"/>
    <x v="1"/>
    <n v="18"/>
    <n v="120"/>
    <n v="7773"/>
    <s v="Fortalecimiento competitividad y productividad empresarial"/>
    <s v="Fortalecimiento competitividad y productividad empresarial"/>
    <x v="2"/>
    <s v="Adscrita"/>
    <x v="58"/>
    <x v="3"/>
    <d v="2020-07-01T00:00:00"/>
    <d v="2024-06-30T00:00:00"/>
    <s v="Ejecución"/>
    <n v="17203888082"/>
    <n v="441000000"/>
    <n v="7.9512829220926576E-2"/>
    <n v="3357"/>
    <n v="80"/>
    <s v="Se adelantarán intervenciones de mantenimientos de obras de tipo preventivo correctivo y atención de emergencias para prever el correcto funcionamiento de la Infraestructura y Infraestructura y dotación de los puntos comerciales y el sistema de la  Red de prestación de servicios al usuario del espacio público REDEP."/>
  </r>
  <r>
    <x v="9"/>
    <x v="2"/>
    <n v="44"/>
    <n v="328"/>
    <n v="7772"/>
    <s v="Fortalecimiento competitividad y productividad empresarial"/>
    <s v="Fortalecimiento competitividad y productividad empresarial"/>
    <x v="2"/>
    <s v="Adscrita"/>
    <x v="59"/>
    <x v="3"/>
    <d v="2020-07-01T00:00:00"/>
    <d v="2024-06-30T00:00:00"/>
    <s v="Ejecución"/>
    <n v="44233898263"/>
    <n v="750000000"/>
    <n v="3.7836115009558996E-2"/>
    <n v="3357"/>
    <n v="135"/>
    <m/>
  </r>
  <r>
    <x v="10"/>
    <x v="1"/>
    <n v="9"/>
    <m/>
    <n v="7828"/>
    <s v="Capital Humano - salud"/>
    <s v="Vacunas"/>
    <x v="8"/>
    <s v="Adscrita"/>
    <x v="60"/>
    <x v="4"/>
    <d v="2021-01-01T00:00:00"/>
    <d v="2022-12-31T00:00:00"/>
    <s v="Estructuración"/>
    <n v="601348002836"/>
    <n v="601348002836"/>
    <m/>
    <s v=" Población del D.C, y para la vacuna COVID se beneficiarían la población en riesgo (adulto mayor, personal de salud, y personas con coomorbilidad "/>
    <m/>
    <s v="La emergencia por COVID-19 ha aumentado en más del 50% el número de llamadas a las línea 123 (3.500 llamadas promedio día), esto requiere el fortalecimiento de la infraestructura física y tecnológica._x000a_Unidades funcionales para la disponibilidad y operación de vehículos de atención prehospitalaria básica y medicalizada.  _x000a_Cerco epidemiológico (Acciones de vigilancia en salud pública, Estrategia Vigilancia Epidemiológica en puntos de entrada terminales portuarios)._x000a_Acciones de laboratorio para la detección de COVID-19._x000a_Acciones para la prevención y control, Estrategia PRASS (Pruebas, Rastreo y Aislamiento Selectivo y Sostenible). Muestreo a población susceptible de COVID-19._x000a__x000a_Adquisición de vacunas para complementar la que se asignen por el Ministerio de Salud para complementar cobertura. Valor estimado por la secretaría de salud de 27 dólares por dosis para 2 millones de personas. 12 vacunas en el Portafolio de vacunas COVAX (iniciativa mundial) Colombia ya hace parte del fondo_x000a__x0009_Recursos para planear el análisis de la cadena de frio y logística:_x000a_•_x0009_Definir las condiciones de transporte y costos asociados a transporte internacional, nacional._x000a_•_x0009_Estimación del volumen neto requerido para almacenar las vacunas. _x000a_de otra parte, la emergencia por COVID-19 ha generado la necesidad de incrementar las pruebas para la detección temprana del SARS COV-2, para lo cual se requieren reactivos para el procesamiento de 270.000 muestras; Elementos de protección personal; Otros insumos para el procesamiento de 900.000 muestras, complementado con las acciones para la prevención y control, Estrategia PRASS (Pruebas, Rastreo y Aislamiento Selectivo y Sostenible)._x000a__x000a_Así mismo, a partir de la apertura económica el gobierno planteó el desarrollo de una estrategia de rastreo ampliado que busca cortar las cadenas de transmisión para desacelerar el contagio, razón por la cual se requiere desarrollar las siguientes acciones: Muestreo a población susceptible de COVID-19; Caracterización barrial y comunitaria COVID19;  Fortalecimiento comunitario para la prevención y mitigación del riesgo en COVID19; Acciones de información, educación y comunicación- IEC en COVID19; plan ampliado de inmunización PAI – Jornada para aplicación de vacuna COVID19; Sala de crisis COVID19 y sistemas de información.     Entidad reporto metas 75-76-77-78-79_x000a__x000a_Realización sostenida de 120.000 pruebas por mes (4000 diarias), maximizando la probabilidad de identificación de positivos en los territorios, conglomerados y poblaciones selectas en el LSP y la red de colaboradores, que complemente las realizadas en los servicios de salud y los laboratorios privados de la red.   _x000a_Potenciar el rastreo masivo y sistemático de contactos de los casos positivos. Tanto de los provenientes de la red distrital de diagnóstico, como los de la búsqueda activa en conglomerados y poblaciones selectas, maximizando los esfuerzos de oportunidad y cobertura._x000a_Promover y facilitar el aislamiento selectivo y sostenible a la totalidad de positivos resultantes, que corte las cadenas de transmisión _x000a_"/>
  </r>
  <r>
    <x v="10"/>
    <x v="1"/>
    <n v="3"/>
    <n v="167"/>
    <n v="7834"/>
    <s v="Capital Humano - salud"/>
    <s v="Investigación - vacunas"/>
    <x v="8"/>
    <s v="Adscrita"/>
    <x v="61"/>
    <x v="4"/>
    <d v="2021-01-01T00:00:00"/>
    <d v="2024-12-31T00:00:00"/>
    <s v="Estructuración"/>
    <n v="41699997164"/>
    <n v="41699997164"/>
    <m/>
    <n v="101187"/>
    <n v="58"/>
    <s v="Estudios asociados e investigaciones sobre esquemas de vacunación, logística de distribución (cadenas de frio) y costos de su introducción, número de dosis, cálculo de desperdicios, reserva de seguridad, cálculo de población final. _x000a_Acciones de información, educación y comunicación en COVID19._x000a_Implementación de tecnologías para la modernización del proceso de congelación y almacenamiento de plasma humano para uso en terapia transfusional. _x000a_Fortalecimiento de los procesos de manufacturación, liberación y distribución de hemo componentes basados en plasma convaleciente para tratar el Covid-19._x000a_Fortalecimiento de los programas de obtención, procesamiento y distribución de sangre, tejidos y células de origen humano para el tratamiento de pacientes."/>
  </r>
  <r>
    <x v="10"/>
    <x v="1"/>
    <n v="7"/>
    <n v="67"/>
    <n v="7785"/>
    <s v="Infraestructura y dotación"/>
    <s v="Tecnología"/>
    <x v="8"/>
    <s v="Adscrita"/>
    <x v="62"/>
    <x v="3"/>
    <d v="2020-09-01T00:00:00"/>
    <d v="2024-05-31T00:00:00"/>
    <s v="Estructuración"/>
    <n v="159696000000"/>
    <n v="52000000000"/>
    <n v="0"/>
    <n v="1248216"/>
    <n v="110"/>
    <s v="Proyecto: 7785 “Implementación de la Arquitectura Empresarial y el Intercambio Recíproco de Información en Bogotá”_x000a_La Arquitectura Empresarial (AE) y el Intercambio Recíproco de Información en Bogotá, es uno de los componentes habilitadores de la política de Gobierno Digital, está orientado a generar un valor agregado en la estandarización  de procesos y procedimientos de la entidad, alineados con los sistemas de información, el recurso humano y la tecnología para lograr modelos de integración e interoperabilidad al servicio de la ciudadanía por consiguiente se requieren $52.000 millones distribuidos así: en el año 2021 se destinarán $25.000.millones en plataformas móviles para trabajo de campo, equipos de cómputo, servidores (incluido hiperconvergencia), soluciones de almacenamiento, escáner, impresoras, cableado estructurado, software de plataforma base, licenciamiento de software de ofimática ,hosting , computación en la nube , el datacenter alterno y la implementación del cambio de ERP de la SDS, con el fin de atender los lineamientos de la Secretaria de Hacienda con el sistema ERP SAP HANA/S4.; Para  el año 2023 se reservarán $20.000 millones, con el propósito de cubrir las inversiones de las soluciones de tecnologías de la información y comunicaciones y dar conectividad por medio de canales de datos en fibra óptica a la red de la SDS y las subredes y finalmente en el  año 2024 se destinarán $7.000 millones, para cubrir las actividades relacionadas en su fase de mantenimiento._x000a_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
  </r>
  <r>
    <x v="10"/>
    <x v="0"/>
    <n v="54"/>
    <n v="466"/>
    <n v="7788"/>
    <s v="Infraestructura y dotación"/>
    <s v="Tecnología"/>
    <x v="8"/>
    <s v="Adscrita"/>
    <x v="63"/>
    <x v="3"/>
    <d v="2020-09-01T00:00:00"/>
    <d v="2024-05-31T00:00:00"/>
    <s v="Estructuración"/>
    <n v="80300000000"/>
    <n v="40000000000"/>
    <n v="0"/>
    <n v="1248216"/>
    <n v="53"/>
    <s v="La Transformación Digital (TD) desde el Plan Nacional de Desarrollo exige a las entidades del Estado incorporar planes TD de acuerdo con el Artículo 147 y 148 con el fin de garantizar  una interacción  del ciudadano con el Estado, por lo tanto se requiere una inversión de $40.000 millones distribuidos así: en el año 2021 se destinarán $25.000 millones para cubrir las inversiones en Infraestructura y Infraestructura y dotación y servicios TIC, representada en el Plan estratégico de TI de la SDS, desarrollar trámites y servicios al ciudadano virtualizados, construir el expediente electrónico, desplegar el estándar de interoperabilidad de la SDS, lograr la interoperabilidad de doce sistemas de información misionales y estratégicos y las plataformas BSE Open Source para la Inteligencia de negocios; en el año 2023 se destinarán $15.000 millones para cubrir las inversiones de las soluciones de tecnologías de la información y comunicaciones, dando continuidad a las actividades en su fase de producción y desarrollo del ecosistema Inteligente con alcance de Ciudad Región._x000a_Contribuyen en el sector salud con la planificación, operación, seguimiento y evaluación del modelo de atención en salud para la gestión de la información y  la toma de decisiones asertivas que permita prestar mejores servicios al ciudadano y a los colaboradores de la SDS que soportan las plataformas ,los sistemas de información y recursos tecnológicos que tramitan la información relacionada con estos e inclusive con lo relacionado con la Pandemia Covid - 19 (Emergencia Sanitaria)."/>
  </r>
  <r>
    <x v="10"/>
    <x v="1"/>
    <n v="7"/>
    <n v="69"/>
    <n v="7790"/>
    <s v="Infraestructura y dotación"/>
    <s v="Infraestructura y dotación"/>
    <x v="8"/>
    <s v="Adscrita"/>
    <x v="64"/>
    <x v="4"/>
    <d v="2021-01-01T00:00:00"/>
    <d v="2022-08-01T00:00:00"/>
    <s v="Estructuración"/>
    <n v="16099202075"/>
    <n v="16099202075"/>
    <m/>
    <s v="N/A"/>
    <s v="n/a"/>
    <m/>
  </r>
  <r>
    <x v="10"/>
    <x v="1"/>
    <n v="7"/>
    <n v="69"/>
    <n v="7790"/>
    <s v="Infraestructura y dotación"/>
    <s v="Infraestructura y dotación"/>
    <x v="8"/>
    <s v="Adscrita"/>
    <x v="65"/>
    <x v="4"/>
    <d v="2021-01-01T00:00:00"/>
    <d v="2022-08-01T00:00:00"/>
    <s v="Estructuración"/>
    <n v="5239711510"/>
    <n v="5239711510"/>
    <m/>
    <s v="N/A"/>
    <s v="n/a"/>
    <m/>
  </r>
  <r>
    <x v="10"/>
    <x v="1"/>
    <n v="7"/>
    <n v="69"/>
    <n v="7790"/>
    <s v="Infraestructura y dotación"/>
    <s v="Infraestructura y dotación"/>
    <x v="8"/>
    <s v="Adscrita"/>
    <x v="66"/>
    <x v="4"/>
    <d v="2021-01-01T00:00:00"/>
    <d v="2022-08-01T00:00:00"/>
    <s v="Estructuración"/>
    <n v="20088288935"/>
    <n v="20088288935"/>
    <m/>
    <s v="N/A"/>
    <s v="n/a"/>
    <m/>
  </r>
  <r>
    <x v="10"/>
    <x v="1"/>
    <n v="7"/>
    <n v="69"/>
    <n v="7790"/>
    <s v="Infraestructura y dotación"/>
    <s v="Infraestructura y dotación"/>
    <x v="8"/>
    <s v="Adscrita"/>
    <x v="67"/>
    <x v="4"/>
    <d v="2021-01-01T00:00:00"/>
    <d v="2022-08-01T00:00:00"/>
    <s v="Estructuración"/>
    <n v="2189693000"/>
    <n v="2189693000"/>
    <m/>
    <s v="N/A"/>
    <s v="n/a"/>
    <m/>
  </r>
  <r>
    <x v="10"/>
    <x v="1"/>
    <n v="7"/>
    <n v="69"/>
    <n v="7790"/>
    <s v="Infraestructura y dotación"/>
    <s v="Infraestructura y dotación"/>
    <x v="8"/>
    <s v="Adscrita"/>
    <x v="68"/>
    <x v="4"/>
    <d v="2021-01-01T00:00:00"/>
    <d v="2022-08-01T00:00:00"/>
    <s v="Estructuración"/>
    <n v="27514181108"/>
    <n v="27514181108"/>
    <m/>
    <n v="1398628"/>
    <s v="n/a"/>
    <m/>
  </r>
  <r>
    <x v="10"/>
    <x v="1"/>
    <n v="7"/>
    <n v="69"/>
    <n v="7790"/>
    <s v="Infraestructura y dotación"/>
    <s v="Infraestructura y dotación"/>
    <x v="8"/>
    <s v="Adscrita"/>
    <x v="69"/>
    <x v="4"/>
    <d v="2021-01-01T00:00:00"/>
    <d v="2022-08-01T00:00:00"/>
    <s v="Estructuración"/>
    <n v="1177278190"/>
    <n v="1177278190"/>
    <m/>
    <s v="N/A"/>
    <s v="n/a"/>
    <m/>
  </r>
  <r>
    <x v="10"/>
    <x v="1"/>
    <n v="7"/>
    <n v="69"/>
    <n v="7790"/>
    <s v="Infraestructura y dotación"/>
    <s v="Infraestructura y dotación"/>
    <x v="8"/>
    <s v="Adscrita"/>
    <x v="70"/>
    <x v="4"/>
    <d v="2021-01-01T00:00:00"/>
    <d v="2022-08-01T00:00:00"/>
    <s v="Estructuración"/>
    <n v="13864851000"/>
    <n v="13864851000"/>
    <m/>
    <s v="N/A"/>
    <s v="n/a"/>
    <m/>
  </r>
  <r>
    <x v="10"/>
    <x v="1"/>
    <n v="7"/>
    <n v="72"/>
    <n v="7827"/>
    <s v="Infraestructura y dotación"/>
    <s v="IDCBIS"/>
    <x v="8"/>
    <s v="Adscrita"/>
    <x v="71"/>
    <x v="4"/>
    <d v="2021-01-01T00:00:00"/>
    <d v="2024-12-31T00:00:00"/>
    <s v="Estructuración"/>
    <n v="40000000000"/>
    <n v="40000000000"/>
    <m/>
    <s v="Distrito Capital"/>
    <m/>
    <s v="Mejoramiento del laboratorio del banco tejidos, creación de una unidad de plasmaféresis y adecuación de áreas de bioingeniería. Robotización de cuartos fríos, renovación ventilación mecánica y aires acondicionados, entre otros."/>
  </r>
  <r>
    <x v="10"/>
    <x v="1"/>
    <n v="7"/>
    <n v="69"/>
    <n v="7790"/>
    <s v="Infraestructura y dotación"/>
    <s v="Construcción"/>
    <x v="8"/>
    <s v="Adscrita"/>
    <x v="72"/>
    <x v="1"/>
    <d v="2019-12-01T00:00:00"/>
    <d v="2022-07-01T00:00:00"/>
    <s v="Ejecución"/>
    <n v="113504456922"/>
    <n v="73557235661"/>
    <s v="8% en obra"/>
    <n v="462210"/>
    <n v="682"/>
    <m/>
  </r>
  <r>
    <x v="10"/>
    <x v="1"/>
    <n v="7"/>
    <n v="69"/>
    <n v="7790"/>
    <s v="Infraestructura y dotación"/>
    <s v="Construcción"/>
    <x v="8"/>
    <s v="Adscrita"/>
    <x v="73"/>
    <x v="4"/>
    <d v="2021-12-01T00:00:00"/>
    <d v="2023-09-01T00:00:00"/>
    <s v="Estructuración"/>
    <n v="59025713688"/>
    <n v="57681806298"/>
    <m/>
    <n v="459554"/>
    <n v="413"/>
    <m/>
  </r>
  <r>
    <x v="10"/>
    <x v="1"/>
    <n v="7"/>
    <n v="69"/>
    <n v="7790"/>
    <s v="Infraestructura y dotación"/>
    <s v="Construcción"/>
    <x v="8"/>
    <s v="Adscrita"/>
    <x v="74"/>
    <x v="3"/>
    <d v="2020-09-01T00:00:00"/>
    <d v="2022-03-01T00:00:00"/>
    <s v="Ejecución"/>
    <n v="16143994884"/>
    <n v="2827575682"/>
    <m/>
    <n v="76553"/>
    <n v="226"/>
    <m/>
  </r>
  <r>
    <x v="10"/>
    <x v="1"/>
    <n v="7"/>
    <n v="69"/>
    <n v="7790"/>
    <s v="Infraestructura y dotación"/>
    <s v="Construcción"/>
    <x v="8"/>
    <s v="Adscrita"/>
    <x v="75"/>
    <x v="4"/>
    <d v="2021-01-01T00:00:00"/>
    <d v="2022-05-01T00:00:00"/>
    <s v="Estructuración"/>
    <n v="7510840954"/>
    <n v="2399095793"/>
    <m/>
    <n v="15989"/>
    <n v="62"/>
    <m/>
  </r>
  <r>
    <x v="10"/>
    <x v="1"/>
    <n v="7"/>
    <n v="69"/>
    <n v="7790"/>
    <s v="Infraestructura y dotación"/>
    <s v="Construcción"/>
    <x v="8"/>
    <s v="Adscrita"/>
    <x v="76"/>
    <x v="4"/>
    <d v="2021-02-01T00:00:00"/>
    <d v="2022-11-01T00:00:00"/>
    <s v="Estructuración"/>
    <n v="18729222162"/>
    <n v="2352793690"/>
    <m/>
    <n v="38196"/>
    <n v="162"/>
    <m/>
  </r>
  <r>
    <x v="10"/>
    <x v="1"/>
    <n v="7"/>
    <n v="69"/>
    <n v="7790"/>
    <s v="Infraestructura y dotación"/>
    <s v="Construcción"/>
    <x v="8"/>
    <s v="Adscrita"/>
    <x v="77"/>
    <x v="6"/>
    <d v="2023-07-01T00:00:00"/>
    <d v="2024-12-01T00:00:00"/>
    <s v="Estructuración"/>
    <n v="13507000000"/>
    <n v="13157476816"/>
    <m/>
    <s v="UPZ El Sociego"/>
    <n v="169"/>
    <m/>
  </r>
  <r>
    <x v="10"/>
    <x v="1"/>
    <n v="7"/>
    <n v="69"/>
    <n v="7790"/>
    <s v="Infraestructura y dotación"/>
    <s v="Construcción"/>
    <x v="8"/>
    <s v="Adscrita"/>
    <x v="78"/>
    <x v="6"/>
    <d v="2023-07-01T00:00:00"/>
    <d v="2024-12-01T00:00:00"/>
    <s v="Estructuración"/>
    <n v="70400000000"/>
    <n v="66480000000"/>
    <m/>
    <s v="UPZ San Blas"/>
    <n v="400"/>
    <m/>
  </r>
  <r>
    <x v="10"/>
    <x v="1"/>
    <n v="7"/>
    <n v="69"/>
    <n v="7790"/>
    <s v="Infraestructura y dotación"/>
    <s v="Construcción"/>
    <x v="8"/>
    <s v="Adscrita"/>
    <x v="79"/>
    <x v="6"/>
    <d v="2023-07-01T00:00:00"/>
    <d v="2024-12-01T00:00:00"/>
    <s v="Estructuración"/>
    <n v="68261000000"/>
    <n v="67190590874"/>
    <m/>
    <s v="UPZ San Blas y La Gloria"/>
    <n v="350"/>
    <m/>
  </r>
  <r>
    <x v="10"/>
    <x v="1"/>
    <n v="7"/>
    <n v="69"/>
    <n v="7790"/>
    <s v="Infraestructura y dotación"/>
    <s v="Construcción"/>
    <x v="8"/>
    <s v="Adscrita"/>
    <x v="80"/>
    <x v="3"/>
    <d v="2020-10-01T00:00:00"/>
    <d v="2022-02-01T00:00:00"/>
    <s v="Ejecución"/>
    <n v="7624769912"/>
    <n v="1667178596"/>
    <m/>
    <n v="53933"/>
    <n v="109"/>
    <m/>
  </r>
  <r>
    <x v="10"/>
    <x v="1"/>
    <n v="7"/>
    <n v="69"/>
    <n v="7790"/>
    <s v="Infraestructura y dotación"/>
    <s v="Construcción"/>
    <x v="8"/>
    <s v="Adscrita"/>
    <x v="81"/>
    <x v="4"/>
    <d v="2021-02-01T00:00:00"/>
    <d v="2022-11-01T00:00:00"/>
    <s v="Estructuración"/>
    <n v="8610978703"/>
    <n v="2365854713"/>
    <m/>
    <n v="43527"/>
    <n v="76"/>
    <m/>
  </r>
  <r>
    <x v="10"/>
    <x v="1"/>
    <n v="7"/>
    <n v="69"/>
    <n v="7790"/>
    <s v="Infraestructura y dotación"/>
    <s v="Construcción"/>
    <x v="8"/>
    <s v="Adscrita"/>
    <x v="82"/>
    <x v="4"/>
    <d v="2021-02-01T00:00:00"/>
    <d v="2022-11-01T00:00:00"/>
    <s v="Estructuración"/>
    <n v="38124880471"/>
    <n v="13867365371"/>
    <m/>
    <n v="379656"/>
    <n v="255"/>
    <m/>
  </r>
  <r>
    <x v="10"/>
    <x v="1"/>
    <n v="7"/>
    <n v="69"/>
    <n v="7790"/>
    <s v="Infraestructura y dotación"/>
    <s v="Construcción"/>
    <x v="8"/>
    <s v="Adscrita"/>
    <x v="83"/>
    <x v="3"/>
    <d v="2020-09-01T00:00:00"/>
    <d v="2023-01-01T00:00:00"/>
    <s v="Estructuración"/>
    <n v="320187314878"/>
    <n v="320187314878"/>
    <m/>
    <s v="Localidades de Engativa, Suba y poblacones cercanas por el occidente de la ciudad (Funza, Cota, Madrid, Mosquera)"/>
    <s v="en estudio"/>
    <m/>
  </r>
  <r>
    <x v="10"/>
    <x v="1"/>
    <n v="7"/>
    <n v="69"/>
    <n v="7790"/>
    <s v="Infraestructura y dotación"/>
    <s v="Construcción"/>
    <x v="8"/>
    <s v="Adscrita"/>
    <x v="84"/>
    <x v="6"/>
    <d v="2023-07-01T00:00:00"/>
    <d v="2024-12-01T00:00:00"/>
    <s v="Estructuración"/>
    <n v="13507000000"/>
    <n v="13157476816"/>
    <m/>
    <s v="UPZ Boyacá Real"/>
    <n v="169"/>
    <m/>
  </r>
  <r>
    <x v="10"/>
    <x v="1"/>
    <n v="7"/>
    <n v="69"/>
    <n v="7790"/>
    <s v="Infraestructura y dotación"/>
    <s v="Construcción"/>
    <x v="8"/>
    <s v="Adscrita"/>
    <x v="85"/>
    <x v="6"/>
    <d v="2023-01-01T00:00:00"/>
    <d v="2024-12-01T00:00:00"/>
    <s v="Estructuración"/>
    <n v="18000000000"/>
    <n v="17100000000"/>
    <m/>
    <s v="UPZ La Alhambra"/>
    <n v="292"/>
    <m/>
  </r>
  <r>
    <x v="10"/>
    <x v="1"/>
    <n v="7"/>
    <n v="69"/>
    <n v="7790"/>
    <s v="Infraestructura y dotación"/>
    <s v="Construcción"/>
    <x v="8"/>
    <s v="Adscrita"/>
    <x v="86"/>
    <x v="4"/>
    <d v="2021-10-01T00:00:00"/>
    <d v="2022-12-01T00:00:00"/>
    <s v="Estructuración"/>
    <n v="17463665752"/>
    <n v="16038145750"/>
    <m/>
    <n v="1380407"/>
    <n v="132"/>
    <m/>
  </r>
  <r>
    <x v="10"/>
    <x v="1"/>
    <n v="7"/>
    <n v="69"/>
    <n v="7790"/>
    <s v="Infraestructura y dotación"/>
    <s v="Construcción"/>
    <x v="8"/>
    <s v="Adscrita"/>
    <x v="87"/>
    <x v="4"/>
    <d v="2021-01-01T00:00:00"/>
    <d v="2022-10-01T00:00:00"/>
    <s v="Ejecución"/>
    <n v="22761621755"/>
    <n v="5519215148"/>
    <m/>
    <n v="48850"/>
    <n v="242"/>
    <m/>
  </r>
  <r>
    <x v="10"/>
    <x v="1"/>
    <n v="7"/>
    <n v="69"/>
    <n v="7790"/>
    <s v="Infraestructura y dotación"/>
    <s v="Construcción"/>
    <x v="8"/>
    <s v="Adscrita"/>
    <x v="88"/>
    <x v="4"/>
    <d v="2021-01-01T00:00:00"/>
    <d v="2022-04-01T00:00:00"/>
    <s v="Estructuración"/>
    <n v="23412356191"/>
    <n v="1497624759"/>
    <m/>
    <n v="53300"/>
    <n v="143"/>
    <m/>
  </r>
  <r>
    <x v="10"/>
    <x v="1"/>
    <n v="7"/>
    <n v="69"/>
    <n v="7790"/>
    <s v="Infraestructura y dotación"/>
    <s v="Construcción"/>
    <x v="8"/>
    <s v="Adscrita"/>
    <x v="89"/>
    <x v="4"/>
    <d v="2021-11-01T00:00:00"/>
    <d v="2023-07-01T00:00:00"/>
    <s v="Estructuración"/>
    <n v="20276000000"/>
    <n v="19576342920"/>
    <m/>
    <n v="439184"/>
    <n v="169"/>
    <m/>
  </r>
  <r>
    <x v="10"/>
    <x v="1"/>
    <n v="7"/>
    <n v="69"/>
    <n v="7790"/>
    <s v="Infraestructura y dotación"/>
    <s v="Construcción"/>
    <x v="8"/>
    <s v="Adscrita"/>
    <x v="90"/>
    <x v="4"/>
    <d v="2021-07-01T00:00:00"/>
    <d v="2023-07-01T00:00:00"/>
    <s v="Estructuración"/>
    <n v="6650000000"/>
    <n v="6317500000"/>
    <m/>
    <n v="6990"/>
    <n v="114"/>
    <m/>
  </r>
  <r>
    <x v="10"/>
    <x v="1"/>
    <n v="7"/>
    <n v="69"/>
    <n v="7790"/>
    <s v="Infraestructura y dotación"/>
    <s v="Construcción"/>
    <x v="8"/>
    <s v="Adscrita"/>
    <x v="91"/>
    <x v="4"/>
    <d v="2021-07-01T00:00:00"/>
    <d v="2023-07-01T00:00:00"/>
    <s v="Estructuración"/>
    <n v="2450000000"/>
    <n v="2327500000"/>
    <m/>
    <n v="6990"/>
    <n v="40"/>
    <m/>
  </r>
  <r>
    <x v="10"/>
    <x v="1"/>
    <n v="7"/>
    <n v="69"/>
    <n v="7790"/>
    <s v="Infraestructura y dotación"/>
    <s v="Construcción"/>
    <x v="8"/>
    <s v="Adscrita"/>
    <x v="92"/>
    <x v="3"/>
    <d v="2020-10-01T00:00:00"/>
    <d v="2022-05-01T00:00:00"/>
    <s v="Ejecución"/>
    <n v="13488575089"/>
    <n v="2404986843"/>
    <m/>
    <n v="16217"/>
    <n v="130"/>
    <m/>
  </r>
  <r>
    <x v="10"/>
    <x v="1"/>
    <n v="7"/>
    <n v="69"/>
    <n v="7790"/>
    <s v="Infraestructura y dotación"/>
    <s v="Construcción"/>
    <x v="8"/>
    <s v="Adscrita"/>
    <x v="93"/>
    <x v="3"/>
    <d v="2020-10-01T00:00:00"/>
    <d v="2022-05-01T00:00:00"/>
    <s v="Ejecución"/>
    <n v="14796889252"/>
    <n v="2801989384"/>
    <m/>
    <n v="58729"/>
    <n v="159"/>
    <m/>
  </r>
  <r>
    <x v="10"/>
    <x v="1"/>
    <n v="7"/>
    <n v="69"/>
    <n v="7790"/>
    <s v="Infraestructura y dotación"/>
    <s v="Construcción"/>
    <x v="8"/>
    <s v="Adscrita"/>
    <x v="94"/>
    <x v="3"/>
    <d v="2020-10-01T00:00:00"/>
    <d v="2022-05-01T00:00:00"/>
    <s v="Ejecución"/>
    <n v="12933192702"/>
    <n v="2267423314"/>
    <m/>
    <n v="39137"/>
    <n v="128"/>
    <m/>
  </r>
  <r>
    <x v="10"/>
    <x v="1"/>
    <n v="7"/>
    <n v="69"/>
    <n v="7790"/>
    <s v="Infraestructura y dotación"/>
    <s v="Construcción"/>
    <x v="8"/>
    <s v="Adscrita"/>
    <x v="95"/>
    <x v="0"/>
    <d v="2022-02-01T00:00:00"/>
    <d v="2024-06-01T00:00:00"/>
    <s v="Ejecución"/>
    <n v="27200269802"/>
    <n v="5769778181"/>
    <m/>
    <n v="66684"/>
    <n v="225"/>
    <m/>
  </r>
  <r>
    <x v="10"/>
    <x v="1"/>
    <n v="7"/>
    <n v="69"/>
    <n v="7790"/>
    <s v="Infraestructura y dotación"/>
    <s v="Construcción"/>
    <x v="8"/>
    <s v="Adscrita"/>
    <x v="96"/>
    <x v="0"/>
    <d v="2022-02-01T00:00:00"/>
    <d v="2023-06-01T00:00:00"/>
    <s v="Ejecución"/>
    <n v="5195662796"/>
    <n v="4811522695"/>
    <m/>
    <n v="37496"/>
    <n v="67"/>
    <m/>
  </r>
  <r>
    <x v="10"/>
    <x v="1"/>
    <n v="7"/>
    <n v="69"/>
    <n v="7790"/>
    <s v="Infraestructura y dotación"/>
    <s v="Construcción"/>
    <x v="8"/>
    <s v="Adscrita"/>
    <x v="97"/>
    <x v="3"/>
    <d v="2020-10-01T00:00:00"/>
    <d v="2022-03-01T00:00:00"/>
    <s v="Estructuración"/>
    <n v="6524964439"/>
    <n v="720000000"/>
    <m/>
    <n v="47654"/>
    <n v="75"/>
    <m/>
  </r>
  <r>
    <x v="10"/>
    <x v="1"/>
    <n v="7"/>
    <n v="69"/>
    <n v="7790"/>
    <s v="Infraestructura y dotación"/>
    <s v="Construcción"/>
    <x v="8"/>
    <s v="Adscrita"/>
    <x v="98"/>
    <x v="3"/>
    <d v="2020-10-01T00:00:00"/>
    <d v="2021-06-01T00:00:00"/>
    <s v="Estructuración"/>
    <n v="13025665279"/>
    <n v="7470000000"/>
    <m/>
    <n v="267592"/>
    <n v="83"/>
    <m/>
  </r>
  <r>
    <x v="10"/>
    <x v="1"/>
    <n v="7"/>
    <n v="69"/>
    <n v="7790"/>
    <s v="Infraestructura y dotación"/>
    <s v="Construcción"/>
    <x v="8"/>
    <s v="Adscrita"/>
    <x v="99"/>
    <x v="4"/>
    <d v="2021-04-01T00:00:00"/>
    <d v="2024-05-01T00:00:00"/>
    <s v="Estructuración"/>
    <n v="24745000000"/>
    <n v="19345000000"/>
    <m/>
    <s v="En estudio"/>
    <s v="en estudio"/>
    <m/>
  </r>
  <r>
    <x v="10"/>
    <x v="1"/>
    <n v="7"/>
    <n v="69"/>
    <s v="Ba"/>
    <s v="Infraestructura y dotación"/>
    <s v="Construcción"/>
    <x v="8"/>
    <s v="Adscrita"/>
    <x v="100"/>
    <x v="4"/>
    <d v="2021-04-01T00:00:00"/>
    <d v="2023-12-01T00:00:00"/>
    <s v="Estructuración"/>
    <n v="8250000000"/>
    <n v="7920000000"/>
    <m/>
    <s v="Distrito Capital"/>
    <n v="28"/>
    <m/>
  </r>
  <r>
    <x v="11"/>
    <x v="3"/>
    <n v="33"/>
    <n v="242"/>
    <n v="7761"/>
    <s v="Infraestructura y dotación"/>
    <s v="Puentes Peatonales"/>
    <x v="9"/>
    <s v="Adscrita"/>
    <x v="101"/>
    <x v="4"/>
    <d v="2021-07-01T00:00:00"/>
    <d v="2023-10-01T00:00:00"/>
    <s v="Conceptualización"/>
    <n v="9000000000"/>
    <n v="9000000000"/>
    <n v="0"/>
    <n v="61000"/>
    <n v="136.80000000000001"/>
    <s v="Estudios y diseños inicio julio 2021, inicio de obra ocrubre 2022 y terminacion octubre  2023"/>
  </r>
  <r>
    <x v="11"/>
    <x v="3"/>
    <n v="33"/>
    <n v="242"/>
    <n v="7761"/>
    <s v="Infraestructura y dotación"/>
    <s v="Puentes Peatonales"/>
    <x v="9"/>
    <s v="Adscrita"/>
    <x v="102"/>
    <x v="4"/>
    <d v="2021-07-01T00:00:00"/>
    <d v="2023-10-01T00:00:00"/>
    <s v="Conceptualización"/>
    <n v="14000000000"/>
    <n v="14000000000"/>
    <n v="0"/>
    <n v="33000"/>
    <n v="211.2"/>
    <s v="Estudios y diseños inicio julio 2021, inicio de obra ocrubre 2022 y terminacion octubre  2023"/>
  </r>
  <r>
    <x v="11"/>
    <x v="3"/>
    <n v="33"/>
    <n v="242"/>
    <n v="7761"/>
    <s v="Infraestructura y dotación"/>
    <s v="Puentes Peatonales"/>
    <x v="9"/>
    <s v="Adscrita"/>
    <x v="103"/>
    <x v="3"/>
    <d v="2020-10-01T00:00:00"/>
    <d v="2023-12-01T00:00:00"/>
    <s v="Ejecución"/>
    <n v="90000391437"/>
    <n v="35372000000"/>
    <n v="0"/>
    <n v="1000000"/>
    <n v="1351.1999999999998"/>
    <s v="Incio de obras octubre 2020 "/>
  </r>
  <r>
    <x v="11"/>
    <x v="4"/>
    <n v="9"/>
    <n v="382"/>
    <n v="7763"/>
    <s v="Infraestructura y dotación"/>
    <s v="Puente Vehicular"/>
    <x v="9"/>
    <s v="Adscrita"/>
    <x v="104"/>
    <x v="4"/>
    <d v="2021-04-01T00:00:00"/>
    <d v="2023-11-01T00:00:00"/>
    <s v="Conceptualización"/>
    <n v="47626000000"/>
    <n v="47626000000"/>
    <n v="0"/>
    <n v="1000000"/>
    <n v="715.19999999999993"/>
    <s v="Inicio de EyD abril 2021 y  terminación de obra Nov 2023"/>
  </r>
  <r>
    <x v="11"/>
    <x v="4"/>
    <n v="9"/>
    <n v="382"/>
    <n v="7763"/>
    <s v="Infraestructura y dotación"/>
    <s v="Puente Vehicular"/>
    <x v="9"/>
    <s v="Adscrita"/>
    <x v="105"/>
    <x v="4"/>
    <d v="2021-08-01T00:00:00"/>
    <d v="2022-08-01T00:00:00"/>
    <s v="Estructuración"/>
    <n v="11000000000"/>
    <n v="11000000000"/>
    <n v="0"/>
    <n v="515000"/>
    <n v="189.6"/>
    <s v="Estudios y diseños al 100%, obra 0%"/>
  </r>
  <r>
    <x v="11"/>
    <x v="4"/>
    <n v="9"/>
    <n v="382"/>
    <n v="7763"/>
    <s v="Infraestructura y dotación"/>
    <s v="Puente Vehicular"/>
    <x v="9"/>
    <s v="Adscrita"/>
    <x v="106"/>
    <x v="4"/>
    <d v="2021-08-01T00:00:00"/>
    <d v="2022-08-01T00:00:00"/>
    <s v="Estructuración"/>
    <n v="1400000000"/>
    <n v="1400000000"/>
    <n v="0"/>
    <n v="1581103"/>
    <n v="24"/>
    <s v="Estudios y diseños al 100% obra 0%"/>
  </r>
  <r>
    <x v="11"/>
    <x v="4"/>
    <n v="9"/>
    <n v="382"/>
    <n v="7763"/>
    <s v="Infraestructura y dotación"/>
    <s v="Puente Vehicular"/>
    <x v="9"/>
    <s v="Adscrita"/>
    <x v="107"/>
    <x v="4"/>
    <d v="2021-08-01T00:00:00"/>
    <d v="2022-08-01T00:00:00"/>
    <s v="Estructuración"/>
    <n v="7500000000"/>
    <n v="7500000000"/>
    <n v="0"/>
    <n v="1059531"/>
    <n v="129.6"/>
    <s v="Estudios y diseños al 100% obra 0%"/>
  </r>
  <r>
    <x v="11"/>
    <x v="4"/>
    <n v="9"/>
    <n v="382"/>
    <n v="7763"/>
    <s v="Infraestructura y dotación"/>
    <s v="Puente Vehicular"/>
    <x v="9"/>
    <s v="Adscrita"/>
    <x v="108"/>
    <x v="4"/>
    <d v="2021-08-01T00:00:00"/>
    <d v="2022-08-01T00:00:00"/>
    <s v="Estructuración"/>
    <n v="6050000000"/>
    <n v="6050000000"/>
    <n v="0"/>
    <n v="1300000"/>
    <n v="105.6"/>
    <s v="Estudios y diseños al 100% obra 0%"/>
  </r>
  <r>
    <x v="11"/>
    <x v="4"/>
    <n v="9"/>
    <n v="382"/>
    <n v="7763"/>
    <s v="Infraestructura y dotación"/>
    <s v="Puente Vehicular"/>
    <x v="9"/>
    <s v="Adscrita"/>
    <x v="109"/>
    <x v="4"/>
    <d v="2021-08-01T00:00:00"/>
    <d v="2022-08-01T00:00:00"/>
    <s v="Estructuración"/>
    <n v="9150000000"/>
    <n v="9150000000"/>
    <n v="0"/>
    <n v="1200000"/>
    <n v="158.39999999999998"/>
    <s v="Estudios y diseños al 100% obra 0%"/>
  </r>
  <r>
    <x v="11"/>
    <x v="4"/>
    <n v="9"/>
    <n v="382"/>
    <n v="7763"/>
    <s v="Infraestructura y dotación"/>
    <s v="Puente Vehicular"/>
    <x v="9"/>
    <s v="Adscrita"/>
    <x v="110"/>
    <x v="4"/>
    <d v="2021-08-01T00:00:00"/>
    <d v="2022-08-01T00:00:00"/>
    <s v="Estructuración"/>
    <n v="3500000000"/>
    <n v="3500000000"/>
    <n v="0"/>
    <n v="494000"/>
    <n v="59.999999999999993"/>
    <s v="Estudios y diseños al 100% obra 0%"/>
  </r>
  <r>
    <x v="11"/>
    <x v="4"/>
    <n v="9"/>
    <n v="382"/>
    <n v="7763"/>
    <s v="Infraestructura y dotación"/>
    <s v="Puente Vehicular"/>
    <x v="9"/>
    <s v="Adscrita"/>
    <x v="111"/>
    <x v="4"/>
    <d v="2021-08-01T00:00:00"/>
    <d v="2022-08-01T00:00:00"/>
    <s v="Estructuración"/>
    <n v="3000000000"/>
    <n v="3000000000"/>
    <n v="0"/>
    <n v="22345"/>
    <n v="52.8"/>
    <s v="Estudios y diseños al 100% obra 0%"/>
  </r>
  <r>
    <x v="11"/>
    <x v="4"/>
    <n v="9"/>
    <n v="382"/>
    <n v="7763"/>
    <s v="Infraestructura y dotación"/>
    <s v="Puente Vehicular"/>
    <x v="9"/>
    <s v="Adscrita"/>
    <x v="112"/>
    <x v="4"/>
    <d v="2021-08-01T00:00:00"/>
    <d v="2022-08-01T00:00:00"/>
    <s v="Estructuración"/>
    <n v="11000000000"/>
    <n v="11000000000"/>
    <n v="0"/>
    <n v="1100000"/>
    <n v="189.6"/>
    <s v="Estudios y diseños al 100% obra 0%"/>
  </r>
  <r>
    <x v="11"/>
    <x v="4"/>
    <n v="9"/>
    <n v="382"/>
    <n v="7763"/>
    <s v="Infraestructura y dotación"/>
    <s v="Puente Vehicular"/>
    <x v="9"/>
    <s v="Adscrita"/>
    <x v="113"/>
    <x v="4"/>
    <d v="2021-08-01T00:00:00"/>
    <d v="2022-08-01T00:00:00"/>
    <s v="Estructuración"/>
    <n v="11000000000"/>
    <n v="11000000000"/>
    <n v="0"/>
    <n v="1000000"/>
    <n v="189.6"/>
    <s v="Estudios y diseños al 100% obra 0%"/>
  </r>
  <r>
    <x v="11"/>
    <x v="4"/>
    <n v="9"/>
    <n v="382"/>
    <n v="7763"/>
    <s v="Infraestructura y dotación"/>
    <s v="Puente Vehicular"/>
    <x v="9"/>
    <s v="Adscrita"/>
    <x v="114"/>
    <x v="4"/>
    <d v="2021-08-01T00:00:00"/>
    <d v="2022-08-01T00:00:00"/>
    <s v="Estructuración"/>
    <n v="10000000000"/>
    <n v="10000000000"/>
    <n v="0"/>
    <n v="22345"/>
    <n v="175.2"/>
    <s v="Estudios y diseños al 100% obra 0%"/>
  </r>
  <r>
    <x v="11"/>
    <x v="4"/>
    <n v="9"/>
    <n v="382"/>
    <n v="7763"/>
    <s v="Infraestructura y dotación"/>
    <s v="Puente Vehicular"/>
    <x v="9"/>
    <s v="Adscrita"/>
    <x v="115"/>
    <x v="4"/>
    <d v="2021-08-01T00:00:00"/>
    <d v="2022-08-01T00:00:00"/>
    <s v="Estructuración"/>
    <n v="3000000000"/>
    <n v="3000000000"/>
    <n v="0"/>
    <n v="1000000"/>
    <n v="52.8"/>
    <s v="Estudios y diseños al 100% obra 0%"/>
  </r>
  <r>
    <x v="11"/>
    <x v="4"/>
    <n v="9"/>
    <n v="382"/>
    <n v="7763"/>
    <s v="Infraestructura y dotación"/>
    <s v="Puente Vehicular"/>
    <x v="9"/>
    <s v="Adscrita"/>
    <x v="116"/>
    <x v="4"/>
    <d v="2021-08-01T00:00:00"/>
    <d v="2022-08-01T00:00:00"/>
    <s v="Estructuración"/>
    <n v="3000000000"/>
    <n v="3000000000"/>
    <n v="0"/>
    <n v="35000"/>
    <n v="52.8"/>
    <s v="Estudios y diseños al 100% obra 0%"/>
  </r>
  <r>
    <x v="11"/>
    <x v="4"/>
    <n v="9"/>
    <n v="382"/>
    <n v="7763"/>
    <s v="Infraestructura y dotación"/>
    <s v="Puente Vehicular"/>
    <x v="9"/>
    <s v="Adscrita"/>
    <x v="117"/>
    <x v="4"/>
    <d v="2021-08-01T00:00:00"/>
    <d v="2022-08-01T00:00:00"/>
    <s v="Estructuración"/>
    <n v="3500000000"/>
    <n v="3500000000"/>
    <n v="0"/>
    <n v="1000000"/>
    <n v="59.999999999999993"/>
    <s v="Estudios y diseños al 100% obra 0%"/>
  </r>
  <r>
    <x v="11"/>
    <x v="4"/>
    <n v="9"/>
    <n v="382"/>
    <n v="7763"/>
    <s v="Infraestructura y dotación"/>
    <s v="Puente Vehicular"/>
    <x v="9"/>
    <s v="Adscrita"/>
    <x v="118"/>
    <x v="4"/>
    <d v="2021-08-01T00:00:00"/>
    <d v="2022-08-01T00:00:00"/>
    <s v="Estructuración"/>
    <n v="14168000000"/>
    <n v="14168000000"/>
    <n v="0"/>
    <m/>
    <n v="0"/>
    <m/>
  </r>
  <r>
    <x v="11"/>
    <x v="4"/>
    <n v="50"/>
    <n v="402"/>
    <n v="7786"/>
    <s v="Infraestructura y dotación"/>
    <s v="Infraestructura y dotación"/>
    <x v="9"/>
    <s v="Adscrita"/>
    <x v="119"/>
    <x v="4"/>
    <d v="2021-07-01T00:00:00"/>
    <d v="2023-10-01T00:00:00"/>
    <s v="Prefactibilidad"/>
    <n v="200000000000"/>
    <n v="200000000000"/>
    <n v="0"/>
    <n v="1200000"/>
    <n v="3007.2"/>
    <s v="Esta en factibilidad, Julio 2021 inicio E y D y  Oct 2023 finalización obra"/>
  </r>
  <r>
    <x v="11"/>
    <x v="4"/>
    <n v="49"/>
    <n v="376"/>
    <n v="7782"/>
    <s v="Infraestructura y dotación"/>
    <s v="Infraestructura y dotación"/>
    <x v="9"/>
    <s v="Adscrita"/>
    <x v="120"/>
    <x v="3"/>
    <d v="2020-08-01T00:00:00"/>
    <d v="2024-12-01T00:00:00"/>
    <s v="Estructuración"/>
    <n v="414991000000"/>
    <n v="350000000000"/>
    <n v="0"/>
    <n v="170000"/>
    <n v="6237.6"/>
    <s v="Estudios y diseños inicio agosto 2020, inicio de obra diciembre 2021 y terminacion diciembre  2024"/>
  </r>
  <r>
    <x v="11"/>
    <x v="3"/>
    <n v="33"/>
    <n v="241"/>
    <n v="7761"/>
    <s v="Infraestructura y dotación"/>
    <s v="Espacio público"/>
    <x v="9"/>
    <s v="Adscrita"/>
    <x v="121"/>
    <x v="4"/>
    <d v="2021-09-01T00:00:00"/>
    <d v="2022-12-01T00:00:00"/>
    <s v="Estructuración"/>
    <n v="19247000000"/>
    <n v="19247000000"/>
    <n v="0"/>
    <n v="140000"/>
    <n v="290.39999999999998"/>
    <s v="Inicio de obra septiembre 2021"/>
  </r>
  <r>
    <x v="11"/>
    <x v="3"/>
    <n v="33"/>
    <n v="241"/>
    <n v="7761"/>
    <s v="Infraestructura y dotación"/>
    <s v="Espacio público"/>
    <x v="9"/>
    <s v="Adscrita"/>
    <x v="122"/>
    <x v="4"/>
    <d v="2021-10-01T00:00:00"/>
    <d v="2024-06-01T00:00:00"/>
    <s v="Conceptualización"/>
    <n v="22368520000"/>
    <n v="14572540000"/>
    <n v="0"/>
    <n v="300000"/>
    <n v="336"/>
    <s v="Estudios y diseños inicio octubre 2021, inicio de obra julio 2023 y terminacion julio 2024 "/>
  </r>
  <r>
    <x v="11"/>
    <x v="3"/>
    <n v="33"/>
    <n v="241"/>
    <n v="7761"/>
    <s v="Infraestructura y dotación"/>
    <s v="Espacio público"/>
    <x v="9"/>
    <s v="Adscrita"/>
    <x v="123"/>
    <x v="3"/>
    <d v="2020-12-01T00:00:00"/>
    <d v="2022-06-01T00:00:00"/>
    <s v="Estructuración"/>
    <n v="43400000000"/>
    <n v="37400000000"/>
    <n v="0"/>
    <n v="1632"/>
    <n v="652.79999999999995"/>
    <m/>
  </r>
  <r>
    <x v="11"/>
    <x v="4"/>
    <n v="49"/>
    <n v="381"/>
    <n v="7763"/>
    <s v="Infraestructura y dotación"/>
    <s v="Ciclorrutas"/>
    <x v="9"/>
    <s v="Adscrita"/>
    <x v="124"/>
    <x v="6"/>
    <d v="2023-09-01T00:00:00"/>
    <d v="2024-07-01T00:00:00"/>
    <s v="Prefactibilidad"/>
    <n v="6315760000"/>
    <n v="6315760000"/>
    <n v="0"/>
    <n v="40401"/>
    <n v="93.6"/>
    <s v="Diseños Inhouse  inicio de obra septiembre 2023"/>
  </r>
  <r>
    <x v="11"/>
    <x v="4"/>
    <n v="49"/>
    <n v="381"/>
    <n v="7763"/>
    <s v="Infraestructura y dotación"/>
    <s v="Ciclorrutas"/>
    <x v="9"/>
    <s v="Adscrita"/>
    <x v="125"/>
    <x v="0"/>
    <d v="2022-05-01T00:00:00"/>
    <d v="2024-03-01T00:00:00"/>
    <s v="Conceptualización"/>
    <n v="35000000000"/>
    <n v="35000000000"/>
    <n v="0"/>
    <n v="1269000"/>
    <n v="528"/>
    <s v="Estudios  y diseños inicio mayo 2022, terminacion de  obra marzo 2024"/>
  </r>
  <r>
    <x v="11"/>
    <x v="4"/>
    <n v="49"/>
    <n v="381"/>
    <n v="7763"/>
    <s v="Infraestructura y dotación"/>
    <s v="Ciclorrutas"/>
    <x v="9"/>
    <s v="Adscrita"/>
    <x v="126"/>
    <x v="4"/>
    <d v="2021-09-01T00:00:00"/>
    <d v="2022-05-01T00:00:00"/>
    <s v="Prefactibilidad"/>
    <n v="26719340000"/>
    <n v="26219340000"/>
    <n v="0"/>
    <n v="32720"/>
    <n v="400.79999999999995"/>
    <s v="Diseños Inhouse, inicio de obra sep 2021"/>
  </r>
  <r>
    <x v="11"/>
    <x v="4"/>
    <n v="49"/>
    <n v="381"/>
    <n v="7763"/>
    <s v="Infraestructura y dotación"/>
    <s v="Ciclorrutas"/>
    <x v="9"/>
    <s v="Adscrita"/>
    <x v="127"/>
    <x v="4"/>
    <d v="2021-05-01T00:00:00"/>
    <d v="2023-02-01T00:00:00"/>
    <s v="Conceptualización"/>
    <n v="50000000000"/>
    <n v="50000000000"/>
    <n v="0"/>
    <n v="0"/>
    <n v="751.2"/>
    <s v="Estudios y diseños inicio mayo 2021, inicio de obra agosto 2022 y terminacion febrero 2023"/>
  </r>
  <r>
    <x v="11"/>
    <x v="4"/>
    <n v="49"/>
    <n v="381"/>
    <n v="7763"/>
    <s v="Infraestructura y dotación"/>
    <s v="Ciclorrutas"/>
    <x v="9"/>
    <s v="Adscrita"/>
    <x v="128"/>
    <x v="4"/>
    <d v="2021-05-01T00:00:00"/>
    <d v="2024-03-01T00:00:00"/>
    <s v="Conceptualización"/>
    <n v="20028080000"/>
    <n v="20028080000"/>
    <n v="0"/>
    <n v="35000"/>
    <n v="300"/>
    <s v="Estudios y diseños inicio mayo 2022, inicio de obra julio 2023 y terminacion marzo 2024"/>
  </r>
  <r>
    <x v="11"/>
    <x v="4"/>
    <n v="49"/>
    <n v="381"/>
    <n v="7763"/>
    <s v="Infraestructura y dotación"/>
    <s v="Ciclorrutas"/>
    <x v="9"/>
    <s v="Adscrita"/>
    <x v="129"/>
    <x v="3"/>
    <d v="2020-08-01T00:00:00"/>
    <d v="2023-06-01T00:00:00"/>
    <s v="Estructuración"/>
    <n v="259999593089"/>
    <n v="220000000000"/>
    <n v="0"/>
    <n v="670000"/>
    <n v="3907.2"/>
    <s v="Estudios y diseños inicio agosto 2020, inicio de obra dic 2021 y terminacion junio 2023"/>
  </r>
  <r>
    <x v="11"/>
    <x v="4"/>
    <n v="49"/>
    <n v="377"/>
    <n v="7779"/>
    <s v="Infraestructura y dotación"/>
    <s v="Ciclorrutas"/>
    <x v="9"/>
    <s v="Adscrita"/>
    <x v="130"/>
    <x v="3"/>
    <d v="2020-09-01T00:00:00"/>
    <d v="2023-12-01T00:00:00"/>
    <s v="Ejecución"/>
    <n v="201915616102"/>
    <n v="96126268401"/>
    <m/>
    <n v="2000000"/>
    <n v="3036"/>
    <s v="Incio de obras septiembre 2020 "/>
  </r>
  <r>
    <x v="12"/>
    <x v="1"/>
    <n v="19"/>
    <n v="133"/>
    <n v="7703"/>
    <s v="Infraestructura y dotación"/>
    <s v="Construcción"/>
    <x v="3"/>
    <s v="Adscrita"/>
    <x v="131"/>
    <x v="3"/>
    <d v="2020-07-01T00:00:00"/>
    <d v="2024-06-01T00:00:00"/>
    <s v="Ejecución"/>
    <n v="109000000000"/>
    <n v="105900000000"/>
    <n v="6.1000000000000004E-3"/>
    <n v="1940831"/>
    <n v="200"/>
    <s v="90,000 m2 de espacio publico ._x000a_Se destinará para el Mejoramiento integral de barrios con el cual se construirán intervenciones físicas en el espacio público, lo que incluye construcción de andenes, vías, escaleras, alamedas, parques de bolsillo, así como también, la construcción de redes de alcantarillado, considerando las condiciones particulares de los diferentes grupos poblacionales, en función del ordenamiento territorial. _x000a__x000a_"/>
  </r>
  <r>
    <x v="13"/>
    <x v="3"/>
    <n v="32"/>
    <n v="232"/>
    <n v="7856"/>
    <s v="Infraestructura y dotación"/>
    <s v="Parques"/>
    <x v="10"/>
    <s v="Adscrita"/>
    <x v="132"/>
    <x v="4"/>
    <d v="2021-04-01T00:00:00"/>
    <d v="2021-12-01T00:00:00"/>
    <s v="Estructuración"/>
    <n v="16000000000"/>
    <n v="16000000000"/>
    <n v="0"/>
    <m/>
    <m/>
    <s v="Este proyecto contempla, otras fases o etapas de intervención en el PDD 2020-2024 con el fin de cumplir con la normativa simo-resistente:_x000a__x000a_Primera fase contratada con PDD 2020-2024_x000a_- Obra                             $14.700.000.000_x000a_- Interventoría                 $1.300.000.000 _x000a_De acuerdo a lo establecido en el Convenio Interadministrativo IDRD No. 2984 del 2019 / CAR No. 1795 de 2019, suscrito entre el Instituto Distrital de Recreación y Deporte – IDRD y la Corporación Autónoma Regional – CAR, cuyo objeto consiste en “Aunar esfuerzos administrativos, financieros y técnicos para la entrega de diseños por parte de la CAR y la construcción de los componentes de recreación pasiva y activa del “Parque Metropolitano Planta de Tratamiento PTAR Salitre – PM-09”, conforme a las competencias legales asignadas a cada una de las entidades y en desarrollo del Decreto Distrital 620 de 2016 _x000a__x000a_Mediante Resolución No. 817 del 24 de julio de 1996 el Ministerio de Medio Ambiente otorgó una licencia ambiental al “DISTRITO CAPITAL DE SANTAFE DE BOGOTÁ y/o ALCALDIA MAYOR DE SANTAFE DE BOGOTÁ D.C.”, para el proyecto de descontaminación del Río Bogotá, y autorizó únicamente el diseño, construcción, operación y demás actividades de la Planta de Tratamiento del río el Salitre."/>
  </r>
  <r>
    <x v="13"/>
    <x v="3"/>
    <n v="32"/>
    <n v="232"/>
    <n v="7856"/>
    <s v="Infraestructura y dotación"/>
    <s v="Parques"/>
    <x v="10"/>
    <s v="Adscrita"/>
    <x v="132"/>
    <x v="4"/>
    <d v="2021-04-01T00:00:00"/>
    <d v="2021-12-01T00:00:00"/>
    <s v="Estructuración"/>
    <n v="21417000000"/>
    <n v="21417000000"/>
    <n v="0"/>
    <n v="293849"/>
    <n v="79"/>
    <s v="Este es un proyecto nuevo contemplado en el PDD 2020-2024, el cual estima dos fases de intervención, que comprenden:_x000a_Fase 1 - Estudios &amp; Diseños_x000a_ - Estudios &amp; Diseños Velódromo      $1.290.000.000_x000a_ - Interventoría Estudios &amp; Diseños  $    504.000.000_x000a_Fase 2 - Obra e Intervención_x000a_ - Obra Velódromo                            $43.500.000.000_x000a_ - Interventoría Obra                          $  4.132.000.000 _x000a_Se estima iniciar la fase de Estudios &amp; Diseños en el año 2021, y conforme a los resultados de este proceso ejecutar las obras en el año 2022. _x000a_Actualmente, en Bogotá, los velódromos no cuentan con reglamentación internacional, lo que dificulta la práctica de deporte de alto rendimiento, en donde los ciclistas de toda la ciudad superen su propia marca. La práctica del ciclismo de pista, es considerado un deporte estrátegico, teniendo en cuenta las medallas en disputa, partiendo de la carta fundamental de los Juegos Nacionales y Paranacionales 2019. El velódromo brindaría espacios para los deportistas de ligas y escuelas de alto rendimiento, y en general a la ciudadanía. _x000a_La importancia de este escenario radica en posicionar a Bogotá, y brindar un mejoramiento a la zona Centro-Oriental de Bogotá, conforme al uso dotacional establecido en el Plan Parcial de San Bernardo, Decreto 508 de 2019, y descentralizando, de está manera, los epicentros o zonas de deporte en la ciudad.  _x000a_El velódromo permite promocionar el deporte en Bogotá, y obtener importantes logros internacionales como generar y motivar a los semilleros del pedalismo, mejorando su nivel nacional e internacional."/>
  </r>
  <r>
    <x v="13"/>
    <x v="3"/>
    <n v="32"/>
    <n v="232"/>
    <n v="7856"/>
    <s v="Infraestructura y dotación"/>
    <s v="Parques"/>
    <x v="10"/>
    <s v="Adscrita"/>
    <x v="132"/>
    <x v="4"/>
    <d v="2021-05-01T00:00:00"/>
    <d v="2021-12-01T00:00:00"/>
    <s v="Estructuración"/>
    <n v="1794000000"/>
    <n v="1794000000"/>
    <n v="0"/>
    <n v="126698"/>
    <n v="84"/>
    <s v="Este proyecto nuevo contemplado con el PDD 2020-2024, y estima dos fases de intervención, que comprenden:_x000a_Fase 1 - Estudios &amp; Diseños_x000a_ - Estudios &amp; Diseños Escenario 2      $1.290.000.000_x000a_ - Interventoría Estudios &amp; Diseños    $   504.000.000_x000a_Fase 2 - Obra e Intervención_x000a_- Obra Escenario 2                             $17.000.000.000_x000a_- Interventoría Obra                             $  1.700.000.000_x000a_Se estima iniciar la fase de Estudios &amp; Diseños en el año 2021, y conforme a los resultados de este proceso ejecutar las obras en el año 2023. _x000a_En el marco del propósito del PDD “Cambiar nuestros hábitos de vida para reverdecer a Bogotá y adaptarnos y mitigar la crisis climática._x000a_Se busca aumentar la red principal de equipamientos deportivos en el ámbito de la ciudad, buscado ofrecer espacios para la práctica del deporte en el nivel formativo, aficionado, asociado y profesional acordes con las necesidades de los ciudadanos."/>
  </r>
  <r>
    <x v="13"/>
    <x v="3"/>
    <n v="32"/>
    <n v="232"/>
    <n v="7856"/>
    <s v="Infraestructura y dotación"/>
    <s v="Parques"/>
    <x v="10"/>
    <s v="Adscrita"/>
    <x v="132"/>
    <x v="0"/>
    <d v="2022-03-01T00:00:00"/>
    <d v="2022-12-01T00:00:00"/>
    <s v="Prefactibilidad"/>
    <n v="67530000000"/>
    <n v="1794000000"/>
    <n v="0"/>
    <m/>
    <n v="292"/>
    <s v="Este proyecto nuevo contemplado con el PDD 2020-2024, y estima dos fases de intervención, que comprenden:_x000a_Fase 1 - Estudios &amp; Diseños_x000a_ - Estudios &amp; Diseños Escenario 2      $1.290.000.000_x000a_ - Interventoría Estudios &amp; Diseños    $   504.000.000_x000a_Fase 2 - Obra e Intervención_x000a_- Obra Escenario 2                             $17.000.000.000_x000a_- Interventoría Obra                             $  1.700.000.000_x000a_Se estima iniciar la fase de Estudios &amp; Diseños en el año 2021, y conforme a los resultados de este proceso ejecutar las obras en el año 2023. _x000a_En el marco del propósito del PDD “Cambiar nuestros hábitos de vida para reverdecer a Bogotá y adaptarnos y mitigar la crisis climática._x000a_Se busca aumentar la red principal de equipamientos deportivos en el ámbito de la ciudad, buscado ofrecer espacios para la práctica del deporte en el nivel formativo, aficionado, asociado y profesional acordes con las necesidades de los ciudadanos."/>
  </r>
  <r>
    <x v="13"/>
    <x v="3"/>
    <n v="32"/>
    <n v="232"/>
    <n v="7856"/>
    <s v="Infraestructura y dotación"/>
    <s v="Parques"/>
    <x v="10"/>
    <s v="Adscrita"/>
    <x v="132"/>
    <x v="4"/>
    <d v="2021-05-01T00:00:00"/>
    <d v="2021-12-01T00:00:00"/>
    <s v="Estructuración"/>
    <n v="10500000000"/>
    <n v="10500000000"/>
    <n v="0"/>
    <m/>
    <m/>
    <s v="Se adjudicaron Estudios &amp; Diseños de parques en diferentes escalas urbanas (zonales, urbanos y metropolitanos), entre ellos se encuentra el Parque Bilbao, por lo que se programa la Intervención de la Obra para el año 2021, al contar ya con los Estudios y DIseños  _x000a_Fase 1 - Estudios &amp; Diseños_x000a_ - Estudios &amp; Diseños Bilabo      $ (Proceso contratado con PDD &quot;Bogotá Mejor Para Todos&quot;)_x000a_Fase 2 - Obra e Intervención_x000a_- Obra Escenario 2                             $9.546.000.000_x000a_- Interventoría Obra                           $  954.000.000_x000a__x000a_A partir de la entrada en vigencia del Decreto 308 de 2006 Plan Maestro de Equipamientos Deportivos y Recreativos, se ha buscado garantizar el acceso de la población del Distrito a un sistema jerarquizado, sostenible y cualificado de equipamientos deportivos y recreativos, cuyos componentes sean acordes con las necesidades y preferencias recreo deportivas de los habitantes y estén distribuidos de manera desconcentrada y equilibrada sobre el territorio._x000a_Dicho esto, se busca la conformación de una red local de parques en los sectores identificados con déficit de espacio público, y una vez revisada La UPZ TIBABUYES se evidencia dicho déficit en relación con la densidad poblacional del sector, así las cosas, el parque Bilbao ubicado en el barrio Tibabuyes occidental busca beneficiar a la comunidad de dicho sector, y aportar a la conformación de una red local de parques acordé a las necesidades y preferencias de los habitantes."/>
  </r>
  <r>
    <x v="13"/>
    <x v="3"/>
    <n v="32"/>
    <n v="232"/>
    <n v="7856"/>
    <s v="Infraestructura y dotación"/>
    <s v="Parques"/>
    <x v="10"/>
    <s v="Adscrita"/>
    <x v="132"/>
    <x v="4"/>
    <d v="2021-04-01T00:00:00"/>
    <d v="2021-12-01T00:00:00"/>
    <s v="Ejecución"/>
    <n v="28373703707"/>
    <n v="1000000000"/>
    <n v="0.46"/>
    <n v="280301"/>
    <n v="97"/>
    <s v="La patología  se orienta a los diseños de la primera etapa de adecuaciones arquitectónicas. Este proyecto contempla, otras fases o etapas de intervención en el PDD 2020-2024 con el fin de cumplir con la normativa simo-resistente:_x000a__x000a_Primera fase contratada con PDD 2020-2024_x000a_- Estudio                         $910.000.000_x000a_- Interventoría                 $90.000.000_x000a__x000a_Se estima iniciar la fase de patologìa para el año 2021. El proyecto tendrá por alcance realizar el estudio de patología estructural y el análisis de calidad y funcionalidad de las obras ejecutadas (mediante contrato de obra IDRD-2937-2017) de la Unidad Deportiva el Salitre de Bogotá D.C.; Parque Simón Bolívar -12-091. De igual manera, realizar la revisión detallada, validación, actualización, ejecución y/u optimización de los estudios y diseños que soportaran las obras en todos y cada uno de sus componentes y en consideración a su carácter patrimonial (estructural, arquitectónico, geotécnico, urbanismo exterior, eléctrico, voz y datos, sonido, hidrosanitario y lluvias, bioclimático, seguridad humana, incluyendo la protección contra fuego y demás requeridos), incluyendo la actualización y/o realización de presupuestos, programaciones, especificaciones técnicas de todos los ítems requeridos para la culminación de las obras y programa de control de calidad para los diferentes componentes, permitiendo la puesta en funcionamientos de los escenarios de entrenamientos y prácticas deportivas de las ligas de ajedrez, lucha olímpica, pesas, karate, tenis de mesa, gimnasia, judo, boxeo, baloncesto, voleibol, esgrima y el auditorio. Dicho estudio incluirá, los trámites de permisos respectivos antes las autoridades distritales correspondientes para la obtención de licencia de construcción y demás requeridos, incluyendo aquellos asociados a la prestación de servicios públicos en caso de requerirse."/>
  </r>
  <r>
    <x v="14"/>
    <x v="0"/>
    <n v="56"/>
    <m/>
    <n v="7683"/>
    <s v="Capital Humano - Ambiental"/>
    <s v="Capital Humano"/>
    <x v="6"/>
    <s v="Adscrita"/>
    <x v="133"/>
    <x v="4"/>
    <d v="2021-01-01T00:00:00"/>
    <d v="2022-12-31T00:00:00"/>
    <s v="Factibilidad "/>
    <n v="17100000000"/>
    <n v="6300000000"/>
    <n v="0"/>
    <m/>
    <m/>
    <s v="Las actividades del Proyecto 7683 que van a ser financiados con los recursos del empréstito son las siguientes; _x000a_“Elaborar el 100 por ciento de estudios para la ampliación de instalaciones físicas”. _x000a_“Adelantar 1.400 metros cuadrados obras de construcción”_x000a_Para el año 2021 se van a invertir recursos que permitirán modernizar las condiciones de Infraestructura y Infraestructura y dotación de la entidad así: _x000a_• Adecuación del Herbario. Mejorar las condiciones de temperatura y humedad que garanticen la adecuada conservación de las colecciones que allí se albergan.Los beneficiarios directos  con la construcción de nuevos espacios para la generación de áreas laborales que cumplan con las normas mínimas de seguridad y  la adecuación de los baños son las los 57 personas de la planta de personal y cerca de 400 contratistas que adelantan labores administrativas al interior de la entidad. De manera directa e indirecta se benéfica a los asistentes extérnos que podrán disponer de nuevos espacios adecuados en el desarrollo de su visita y goce efectivo de los servicios que presta la entidad (servicios turísticos y los servicios de generación, aplicación y aprobación del conocimiento).     _x000a_Adicionalmente frente a la Mejora del Herbario se beneficia de manera directa al potencial de usuarios y/o asistentes que  hacen uso de los servicios de investigación y conservación que presta la entidad. _x000a_• Mejora y acondicionamiento de Baños, para personas en situación de discapacidad, público en general y trabajadores de la entidad. _x000a_• Mantenimiento y obras menores. _x000a__x000a_Adicionalmente, en los años 2021 y 2022 se van a construir 900 metros cuadrados en las áreas donde se adelantó la demolición, como lo son; la Subdirección Científica, Aula Chowa, Subdirección Educativa, Secretaría General (Administrativa), Oficina de Control Interno, Nodos y Humedales y el Almacén. Garantizando la generación de puestos de trabajo adecuados y seguros para los colaboradores del Jardín Botánico de Bogotá, generando las condiciones para la prestación del servicio a la ciudadanía. Con el desarrollo de esta Meta se generarán 179 empleos directos y 448 empleos indirectos _x000a_"/>
  </r>
  <r>
    <x v="15"/>
    <x v="1"/>
    <n v="26"/>
    <n v="4"/>
    <n v="7705"/>
    <s v="Fortalecimiento competitividad y productividad empresarial"/>
    <s v="Turismo"/>
    <x v="2"/>
    <s v="Adscrita"/>
    <x v="134"/>
    <x v="3"/>
    <d v="2020-09-01T00:00:00"/>
    <d v="2023-03-01T00:00:00"/>
    <s v="Prefactibilidad"/>
    <n v="25000000000"/>
    <n v="25000000000"/>
    <n v="0"/>
    <n v="0"/>
    <m/>
    <s v="(Los empleos totales se pueden definir en la etapa de culminación de los Estudios y Diseños donde el contratista entrega un presupuesto estimado de la obra)_x000a_Alcance: Culminación del proyecto"/>
  </r>
  <r>
    <x v="15"/>
    <x v="1"/>
    <n v="26"/>
    <n v="4"/>
    <n v="7705"/>
    <s v="Fortalecimiento competitividad y productividad empresarial"/>
    <s v="Turismo"/>
    <x v="2"/>
    <s v="Adscrita"/>
    <x v="135"/>
    <x v="4"/>
    <d v="2021-06-01T00:00:00"/>
    <d v="2023-06-01T00:00:00"/>
    <s v="Estructuración"/>
    <n v="4500000000"/>
    <n v="4500000000"/>
    <n v="0"/>
    <m/>
    <m/>
    <m/>
  </r>
  <r>
    <x v="15"/>
    <x v="1"/>
    <n v="26"/>
    <n v="4"/>
    <n v="7705"/>
    <s v="Fortalecimiento competitividad y productividad empresarial"/>
    <s v="Turismo"/>
    <x v="2"/>
    <s v="Adscrita"/>
    <x v="136"/>
    <x v="4"/>
    <d v="2021-03-01T00:00:00"/>
    <d v="2023-05-01T00:00:00"/>
    <s v="Estructuración"/>
    <n v="5000000000"/>
    <n v="5000000000"/>
    <n v="2.0500000000000001E-2"/>
    <n v="7413000"/>
    <m/>
    <s v="Proyecto interinstitucional con La Alta Consejería para los Derechos de las Víctimas, la Paz y la Reconciliación, el Instituto Distrital de Turismo (DADEP - IDU)_x000a_(Los empleos totales se pueden definir en la etapa de culminación de los Estudios y Diseños donde el contratista entrega un presupuesto estimado de la obra)_x000a_Alcance: Culminación del proyecto"/>
  </r>
  <r>
    <x v="16"/>
    <x v="1"/>
    <n v="21"/>
    <n v="155"/>
    <n v="7607"/>
    <s v="Infraestructura y dotación"/>
    <s v="Infraestructura y dotación"/>
    <x v="10"/>
    <s v="Adscrita"/>
    <x v="137"/>
    <x v="2"/>
    <d v="2018-06-01T00:00:00"/>
    <d v="2022-12-31T00:00:00"/>
    <s v="Factibilidad"/>
    <n v="37000000000"/>
    <n v="37000000000"/>
    <m/>
    <m/>
    <n v="385"/>
    <s v="A más tardar en enero de 2021 se contaran con las dos (2) licencias de construcción•Trámite ante IDPC aprobado._x000a_•Trámite ante Ministerio de Cultura se encuentra radicado, en espera de planos técnicos sellados._x000a_•DADEP, cuenta con radicación de la solicitud de la ANUENCIA. Teatro El Parque 25.000 asistencias al año_x000a_Teatro San Jorge 50.000 asistencias al año 165 empleos Directos_x000a_220 empleos Indirectos_x000a_Programación y circulación artística: 30 empleos permanentes"/>
  </r>
  <r>
    <x v="17"/>
    <x v="3"/>
    <n v="38"/>
    <n v="292"/>
    <n v="7569"/>
    <s v="Infraestructura y dotación"/>
    <s v="Construcción"/>
    <x v="3"/>
    <s v="Adscrita"/>
    <x v="138"/>
    <x v="4"/>
    <d v="2021-03-01T00:00:00"/>
    <d v="2023-12-30T00:00:00"/>
    <s v="Factibilidad"/>
    <n v="11308000000"/>
    <n v="11308000000"/>
    <n v="0"/>
    <m/>
    <n v="21"/>
    <s v="*El proyecto se empezarà a ejecutar a partir del estudio realizado por la compañía de seguros._x000a_*En la vigencia 2020 no se ejecutarà el proyecto porque el cupo de endeudamiento se proyecto para la vigencia 2021._x000a_* Los empleos es una proyecciòn estimada para el desarrollo de los proyectos._x000a_"/>
  </r>
  <r>
    <x v="17"/>
    <x v="3"/>
    <n v="38"/>
    <n v="292"/>
    <n v="7569"/>
    <s v="Infraestructura y dotación"/>
    <s v="Construcción"/>
    <x v="3"/>
    <s v="Adscrita"/>
    <x v="139"/>
    <x v="3"/>
    <d v="2020-10-01T00:00:00"/>
    <d v="2022-12-31T00:00:00"/>
    <s v="Factibilidad"/>
    <n v="1300000000"/>
    <n v="800000000"/>
    <n v="0"/>
    <m/>
    <n v="15"/>
    <s v="*El proyecto se empezarà a ejecutar a partir del estudio realizado por la compañía de seguros._x000a_*En la vigencia 2020 no se ejecutarà el proyecto porque el cupo de endeudamiento se proyecto para la vigencia 2021._x000a_* Los empleos es una proyecciòn estimada para el desarrollo de los proyectos. como no se especifico fecha de terminacion dejando originalmente 31/12/2020_x000a_Ifase_x000a_31/12/2022_x000a_Fases siguientes se dejo como terminacion la ultima fecha_x000a_"/>
  </r>
  <r>
    <x v="17"/>
    <x v="3"/>
    <n v="38"/>
    <n v="292"/>
    <n v="7569"/>
    <s v="Infraestructura y dotación"/>
    <s v="Construcción"/>
    <x v="3"/>
    <s v="Adscrita"/>
    <x v="140"/>
    <x v="4"/>
    <d v="2021-03-01T00:00:00"/>
    <d v="2023-12-30T00:00:00"/>
    <s v="Factibilidad"/>
    <n v="12900000000"/>
    <n v="12900000000"/>
    <n v="0"/>
    <m/>
    <n v="21"/>
    <s v="*El proyecto se empezarà a ejecutar a partir del estudio realizado por la compañía de seguros._x000a_*En la vigencia 2020 no se ejecutarà el proyecto porque el cupo de endeudamiento se proyecto para la vigencia 2021._x000a_* Los empleos es una proyecciòn estimada para el desarrollo de los proyectos._x000a_"/>
  </r>
  <r>
    <x v="18"/>
    <x v="4"/>
    <n v="49"/>
    <n v="398"/>
    <n v="7251"/>
    <s v="Infraestructura y dotación"/>
    <s v="Construcción"/>
    <x v="9"/>
    <s v="Vinculada"/>
    <x v="141"/>
    <x v="0"/>
    <d v="2022-01-01T00:00:00"/>
    <d v="2024-12-01T00:00:00"/>
    <s v="Estructuración"/>
    <n v="2190051000000"/>
    <n v="2126199000000"/>
    <n v="0"/>
    <n v="3600000"/>
    <n v="26884.799999999999"/>
    <m/>
  </r>
  <r>
    <x v="18"/>
    <x v="4"/>
    <n v="49"/>
    <n v="397"/>
    <n v="7251"/>
    <s v="Infraestructura y dotación"/>
    <s v="Construcción"/>
    <x v="9"/>
    <s v="Vinculada"/>
    <x v="142"/>
    <x v="3"/>
    <d v="2020-01-01T00:00:00"/>
    <d v="2023-01-01T00:00:00"/>
    <s v="Ejecución"/>
    <n v="369331000000"/>
    <n v="273466000000"/>
    <n v="0.03"/>
    <n v="3600000"/>
    <n v="4015.2"/>
    <m/>
  </r>
  <r>
    <x v="18"/>
    <x v="4"/>
    <n v="49"/>
    <n v="393"/>
    <n v="7251"/>
    <s v="Infraestructura y dotación"/>
    <s v="Construcción"/>
    <x v="9"/>
    <s v="Vinculada"/>
    <x v="143"/>
    <x v="3"/>
    <d v="2020-07-01T00:00:00"/>
    <d v="2022-01-01T00:00:00"/>
    <s v="Ejecución"/>
    <n v="82140000000"/>
    <n v="82140000000"/>
    <n v="0.01"/>
    <n v="3600000"/>
    <n v="1233.5999999999999"/>
    <m/>
  </r>
  <r>
    <x v="18"/>
    <x v="4"/>
    <n v="49"/>
    <n v="396"/>
    <n v="7251"/>
    <s v="Infraestructura y dotación"/>
    <s v="Construcción"/>
    <x v="9"/>
    <s v="Vinculada"/>
    <x v="144"/>
    <x v="4"/>
    <d v="2021-02-01T00:00:00"/>
    <d v="2022-04-01T00:00:00"/>
    <s v="Estructuración"/>
    <n v="150000000000"/>
    <n v="149901000000"/>
    <n v="0"/>
    <n v="3600000"/>
    <n v="2253.6"/>
    <m/>
  </r>
  <r>
    <x v="18"/>
    <x v="4"/>
    <n v="49"/>
    <n v="396"/>
    <n v="7251"/>
    <s v="Infraestructura y dotación"/>
    <s v="Construcción"/>
    <x v="9"/>
    <s v="Vinculada"/>
    <x v="145"/>
    <x v="6"/>
    <d v="2023-02-01T00:00:00"/>
    <d v="2025-04-01T00:00:00"/>
    <s v="Gestión Predial"/>
    <n v="271000000000"/>
    <n v="271000000000"/>
    <n v="0"/>
    <n v="3600000"/>
    <n v="4072.7999999999997"/>
    <m/>
  </r>
  <r>
    <x v="18"/>
    <x v="4"/>
    <n v="49"/>
    <n v="396"/>
    <n v="7251"/>
    <s v="Infraestructura y dotación"/>
    <s v="Construcción"/>
    <x v="9"/>
    <s v="Vinculada"/>
    <x v="146"/>
    <x v="6"/>
    <d v="2023-02-01T00:00:00"/>
    <d v="2025-04-01T00:00:00"/>
    <s v="Estructuración"/>
    <n v="150000000000"/>
    <n v="70000000000"/>
    <n v="0"/>
    <n v="3600000"/>
    <n v="2253.6"/>
    <m/>
  </r>
  <r>
    <x v="18"/>
    <x v="4"/>
    <n v="49"/>
    <n v="396"/>
    <n v="7251"/>
    <s v="Infraestructura y dotación"/>
    <s v="Construcción"/>
    <x v="9"/>
    <s v="Vinculada"/>
    <x v="147"/>
    <x v="0"/>
    <d v="2022-06-01T00:00:00"/>
    <d v="2023-05-01T00:00:00"/>
    <s v="Estructuración"/>
    <n v="51300000000"/>
    <n v="51300000000"/>
    <n v="0"/>
    <n v="3600000"/>
    <n v="770.4"/>
    <m/>
  </r>
  <r>
    <x v="18"/>
    <x v="4"/>
    <n v="49"/>
    <n v="396"/>
    <n v="7251"/>
    <s v="Infraestructura y dotación"/>
    <s v="Construcción"/>
    <x v="9"/>
    <s v="Vinculada"/>
    <x v="148"/>
    <x v="0"/>
    <d v="2022-06-01T00:00:00"/>
    <d v="2023-05-01T00:00:00"/>
    <s v="Estructuración"/>
    <n v="37900000000"/>
    <n v="37900000000"/>
    <n v="0"/>
    <n v="3600000"/>
    <n v="568.79999999999995"/>
    <m/>
  </r>
  <r>
    <x v="18"/>
    <x v="4"/>
    <n v="49"/>
    <n v="396"/>
    <n v="7251"/>
    <s v="Infraestructura y dotación"/>
    <s v="Construcción"/>
    <x v="9"/>
    <s v="Vinculada"/>
    <x v="149"/>
    <x v="6"/>
    <d v="2023-02-01T00:00:00"/>
    <d v="2024-01-01T00:00:00"/>
    <s v="Gestión Predial"/>
    <n v="79800000000"/>
    <n v="79800000000"/>
    <n v="0"/>
    <n v="3600000"/>
    <n v="1200"/>
    <m/>
  </r>
  <r>
    <x v="18"/>
    <x v="4"/>
    <n v="49"/>
    <n v="394"/>
    <n v="7251"/>
    <s v="Infraestructura y dotación"/>
    <s v="Construcción"/>
    <x v="9"/>
    <s v="Vinculada"/>
    <x v="150"/>
    <x v="0"/>
    <d v="2022-12-01T00:00:00"/>
    <d v="2024-03-01T00:00:00"/>
    <s v="Estructuración"/>
    <n v="125000000000"/>
    <n v="91000000000"/>
    <n v="0"/>
    <n v="3600000"/>
    <n v="1879.1999999999998"/>
    <m/>
  </r>
  <r>
    <x v="19"/>
    <x v="4"/>
    <n v="50"/>
    <n v="400"/>
    <n v="7520"/>
    <s v="Infraestructura y dotación"/>
    <s v="Estudios y diseños"/>
    <x v="9"/>
    <s v="Vinculada"/>
    <x v="151"/>
    <x v="4"/>
    <d v="2021-01-01T00:00:00"/>
    <d v="2023-06-30T00:00:00"/>
    <s v="Prefactibilidad"/>
    <n v="784500000000"/>
    <n v="784500000000"/>
    <n v="0"/>
    <n v="7400000"/>
    <n v="501"/>
    <s v="Aunque los datos definitivos solo se conocerán a finales de este año, cuando la Financiera de Desarrollo Nacional entregue las conclusiones de sus estudios, un cálculo preliminar arrojó que la Fase 2 de la PLMB tendría un costo entre $ 9,5 billones y $ 10,9 billones. _x000a_Con un costo de financiación similar al resultante del proyecto PLMB-T1 y asumiendo una estructura de financiación basada principalmente en fuentes de largo plazo, vigencias futuras del distrito y la nación el valor estimativo del proyecto más financiación es cercano a los $16 billones constantes de 2020. _x000a_En el proyecto actual se incluye $ 712.500 millones como primer desembolso de vigencias futuras y demás trámites presupuestales para concurrir con la Nación en el convenio de cofinanciación que aseguré la financiación del proyecto."/>
  </r>
  <r>
    <x v="20"/>
    <x v="5"/>
    <m/>
    <m/>
    <m/>
    <m/>
    <m/>
    <x v="11"/>
    <m/>
    <x v="152"/>
    <x v="7"/>
    <m/>
    <m/>
    <m/>
    <m/>
    <m/>
    <m/>
    <m/>
    <m/>
    <m/>
  </r>
  <r>
    <x v="20"/>
    <x v="5"/>
    <m/>
    <m/>
    <m/>
    <m/>
    <m/>
    <x v="11"/>
    <m/>
    <x v="152"/>
    <x v="7"/>
    <m/>
    <m/>
    <m/>
    <m/>
    <m/>
    <m/>
    <m/>
    <m/>
    <m/>
  </r>
  <r>
    <x v="20"/>
    <x v="5"/>
    <m/>
    <m/>
    <m/>
    <m/>
    <m/>
    <x v="11"/>
    <m/>
    <x v="152"/>
    <x v="7"/>
    <m/>
    <m/>
    <m/>
    <m/>
    <m/>
    <m/>
    <m/>
    <m/>
    <m/>
  </r>
  <r>
    <x v="20"/>
    <x v="5"/>
    <m/>
    <m/>
    <m/>
    <m/>
    <m/>
    <x v="11"/>
    <m/>
    <x v="152"/>
    <x v="7"/>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7F78761-C211-4B64-AD05-0BC2920411A8}"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30" firstHeaderRow="0" firstDataRow="1" firstDataCol="1"/>
  <pivotFields count="20">
    <pivotField axis="axisRow" showAll="0">
      <items count="22">
        <item x="0"/>
        <item x="1"/>
        <item x="2"/>
        <item x="3"/>
        <item x="4"/>
        <item x="5"/>
        <item x="6"/>
        <item x="7"/>
        <item x="8"/>
        <item x="9"/>
        <item x="10"/>
        <item x="11"/>
        <item x="12"/>
        <item x="13"/>
        <item x="14"/>
        <item x="15"/>
        <item x="16"/>
        <item x="17"/>
        <item x="18"/>
        <item x="19"/>
        <item h="1" x="20"/>
        <item t="default"/>
      </items>
    </pivotField>
    <pivotField axis="axisRow" showAll="0">
      <items count="7">
        <item x="1"/>
        <item sd="0" x="3"/>
        <item x="2"/>
        <item x="4"/>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dataField="1" showAll="0"/>
    <pivotField showAll="0"/>
  </pivotFields>
  <rowFields count="2">
    <field x="1"/>
    <field x="0"/>
  </rowFields>
  <rowItems count="27">
    <i>
      <x/>
    </i>
    <i r="1">
      <x v="1"/>
    </i>
    <i r="1">
      <x v="2"/>
    </i>
    <i r="1">
      <x v="3"/>
    </i>
    <i r="1">
      <x v="5"/>
    </i>
    <i r="1">
      <x v="9"/>
    </i>
    <i r="1">
      <x v="10"/>
    </i>
    <i r="1">
      <x v="12"/>
    </i>
    <i r="1">
      <x v="15"/>
    </i>
    <i r="1">
      <x v="16"/>
    </i>
    <i>
      <x v="1"/>
    </i>
    <i>
      <x v="2"/>
    </i>
    <i r="1">
      <x v="4"/>
    </i>
    <i r="1">
      <x v="5"/>
    </i>
    <i r="1">
      <x v="8"/>
    </i>
    <i r="1">
      <x v="9"/>
    </i>
    <i>
      <x v="3"/>
    </i>
    <i r="1">
      <x v="11"/>
    </i>
    <i r="1">
      <x v="18"/>
    </i>
    <i r="1">
      <x v="19"/>
    </i>
    <i>
      <x v="4"/>
    </i>
    <i r="1">
      <x/>
    </i>
    <i r="1">
      <x v="5"/>
    </i>
    <i r="1">
      <x v="6"/>
    </i>
    <i r="1">
      <x v="10"/>
    </i>
    <i r="1">
      <x v="14"/>
    </i>
    <i t="grand">
      <x/>
    </i>
  </rowItems>
  <colFields count="1">
    <field x="-2"/>
  </colFields>
  <colItems count="3">
    <i>
      <x/>
    </i>
    <i i="1">
      <x v="1"/>
    </i>
    <i i="2">
      <x v="2"/>
    </i>
  </colItems>
  <dataFields count="3">
    <dataField name="Suma de Valor de recursos en el cupo de endeudamiento" fld="15" baseField="0" baseItem="0" numFmtId="165"/>
    <dataField name="Suma de Valor total del proyecto (incluyendo todas las fuentes)" fld="14" baseField="0" baseItem="0"/>
    <dataField name="Suma de Empleos totales" fld="18" baseField="0" baseItem="15"/>
  </dataFields>
  <formats count="15">
    <format dxfId="336">
      <pivotArea outline="0" collapsedLevelsAreSubtotals="1" fieldPosition="0"/>
    </format>
    <format dxfId="335">
      <pivotArea dataOnly="0" labelOnly="1" outline="0" axis="axisValues" fieldPosition="0"/>
    </format>
    <format dxfId="334">
      <pivotArea field="0" type="button" dataOnly="0" labelOnly="1" outline="0" axis="axisRow" fieldPosition="1"/>
    </format>
    <format dxfId="333">
      <pivotArea dataOnly="0" labelOnly="1" outline="0" axis="axisValues" fieldPosition="0"/>
    </format>
    <format dxfId="332">
      <pivotArea field="0" type="button" dataOnly="0" labelOnly="1" outline="0" axis="axisRow" fieldPosition="1"/>
    </format>
    <format dxfId="331">
      <pivotArea dataOnly="0" labelOnly="1" outline="0" axis="axisValues" fieldPosition="0"/>
    </format>
    <format dxfId="330">
      <pivotArea collapsedLevelsAreSubtotals="1" fieldPosition="0">
        <references count="1">
          <reference field="0" count="2">
            <x v="18"/>
            <x v="19"/>
          </reference>
        </references>
      </pivotArea>
    </format>
    <format dxfId="329">
      <pivotArea collapsedLevelsAreSubtotals="1" fieldPosition="0">
        <references count="1">
          <reference field="0" count="1">
            <x v="1"/>
          </reference>
        </references>
      </pivotArea>
    </format>
    <format dxfId="328">
      <pivotArea collapsedLevelsAreSubtotals="1" fieldPosition="0">
        <references count="1">
          <reference field="0" count="1">
            <x v="11"/>
          </reference>
        </references>
      </pivotArea>
    </format>
    <format dxfId="327">
      <pivotArea collapsedLevelsAreSubtotals="1" fieldPosition="0">
        <references count="1">
          <reference field="0" count="1">
            <x v="10"/>
          </reference>
        </references>
      </pivotArea>
    </format>
    <format dxfId="326">
      <pivotArea collapsedLevelsAreSubtotals="1" fieldPosition="0">
        <references count="1">
          <reference field="0" count="1">
            <x v="8"/>
          </reference>
        </references>
      </pivotArea>
    </format>
    <format dxfId="325">
      <pivotArea collapsedLevelsAreSubtotals="1" fieldPosition="0">
        <references count="1">
          <reference field="0" count="1">
            <x v="5"/>
          </reference>
        </references>
      </pivotArea>
    </format>
    <format dxfId="324">
      <pivotArea collapsedLevelsAreSubtotals="1" fieldPosition="0">
        <references count="1">
          <reference field="0" count="1">
            <x v="2"/>
          </reference>
        </references>
      </pivotArea>
    </format>
    <format dxfId="323">
      <pivotArea collapsedLevelsAreSubtotals="1" fieldPosition="0">
        <references count="1">
          <reference field="0" count="1">
            <x v="3"/>
          </reference>
        </references>
      </pivotArea>
    </format>
    <format dxfId="322">
      <pivotArea collapsedLevelsAreSubtotals="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989088-5E02-4855-9778-AB1A4F552D1A}"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4" firstHeaderRow="0" firstDataRow="1" firstDataCol="1"/>
  <pivotFields count="20">
    <pivotField axis="axisRow" showAll="0">
      <items count="22">
        <item sd="0" x="0"/>
        <item sd="0" x="1"/>
        <item sd="0" x="2"/>
        <item sd="0" x="3"/>
        <item sd="0" x="4"/>
        <item sd="0" x="5"/>
        <item sd="0" x="6"/>
        <item sd="0" x="7"/>
        <item sd="0" x="8"/>
        <item sd="0" x="9"/>
        <item sd="0" x="10"/>
        <item sd="0" x="11"/>
        <item sd="0" x="12"/>
        <item sd="0" x="13"/>
        <item sd="0" x="14"/>
        <item sd="0" x="15"/>
        <item sd="0" x="16"/>
        <item sd="0" x="17"/>
        <item sd="0" x="18"/>
        <item sd="0" x="19"/>
        <item h="1" x="20"/>
        <item t="default"/>
      </items>
    </pivotField>
    <pivotField showAll="0"/>
    <pivotField showAll="0"/>
    <pivotField showAll="0"/>
    <pivotField showAll="0"/>
    <pivotField showAll="0"/>
    <pivotField showAll="0"/>
    <pivotField showAll="0"/>
    <pivotField showAll="0"/>
    <pivotField axis="axisRow" showAll="0">
      <items count="171">
        <item x="138"/>
        <item x="16"/>
        <item x="124"/>
        <item x="137"/>
        <item m="1" x="161"/>
        <item x="139"/>
        <item x="135"/>
        <item x="90"/>
        <item x="91"/>
        <item x="96"/>
        <item x="88"/>
        <item x="85"/>
        <item x="104"/>
        <item m="1" x="157"/>
        <item m="1" x="158"/>
        <item x="43"/>
        <item x="48"/>
        <item x="125"/>
        <item x="2"/>
        <item x="121"/>
        <item m="1" x="163"/>
        <item m="1" x="156"/>
        <item m="1" x="164"/>
        <item x="129"/>
        <item x="101"/>
        <item x="102"/>
        <item x="126"/>
        <item m="1" x="155"/>
        <item m="1" x="168"/>
        <item x="7"/>
        <item x="8"/>
        <item x="9"/>
        <item x="10"/>
        <item x="11"/>
        <item x="12"/>
        <item x="13"/>
        <item x="14"/>
        <item x="32"/>
        <item x="60"/>
        <item x="127"/>
        <item x="103"/>
        <item x="130"/>
        <item x="39"/>
        <item x="132"/>
        <item x="97"/>
        <item x="87"/>
        <item x="74"/>
        <item x="92"/>
        <item x="95"/>
        <item x="93"/>
        <item x="81"/>
        <item x="75"/>
        <item x="76"/>
        <item x="94"/>
        <item x="89"/>
        <item x="84"/>
        <item x="100"/>
        <item x="77"/>
        <item x="99"/>
        <item x="73"/>
        <item x="140"/>
        <item x="54"/>
        <item x="141"/>
        <item x="52"/>
        <item x="151"/>
        <item x="128"/>
        <item x="53"/>
        <item x="47"/>
        <item x="46"/>
        <item x="44"/>
        <item x="50"/>
        <item m="1" x="169"/>
        <item x="15"/>
        <item x="17"/>
        <item x="122"/>
        <item x="150"/>
        <item x="142"/>
        <item x="134"/>
        <item x="61"/>
        <item x="26"/>
        <item x="28"/>
        <item x="27"/>
        <item x="19"/>
        <item x="31"/>
        <item m="1" x="162"/>
        <item x="36"/>
        <item x="0"/>
        <item m="1" x="166"/>
        <item x="21"/>
        <item x="133"/>
        <item x="38"/>
        <item x="57"/>
        <item x="20"/>
        <item x="40"/>
        <item x="30"/>
        <item x="58"/>
        <item m="1" x="154"/>
        <item x="34"/>
        <item x="35"/>
        <item x="18"/>
        <item m="1" x="165"/>
        <item x="136"/>
        <item x="71"/>
        <item x="59"/>
        <item m="1" x="167"/>
        <item x="62"/>
        <item x="37"/>
        <item x="55"/>
        <item x="45"/>
        <item x="42"/>
        <item x="67"/>
        <item x="66"/>
        <item x="64"/>
        <item x="65"/>
        <item x="69"/>
        <item x="70"/>
        <item x="68"/>
        <item x="119"/>
        <item x="120"/>
        <item x="3"/>
        <item m="1" x="159"/>
        <item x="6"/>
        <item x="41"/>
        <item x="143"/>
        <item x="29"/>
        <item x="22"/>
        <item x="131"/>
        <item x="25"/>
        <item x="24"/>
        <item x="51"/>
        <item x="49"/>
        <item x="72"/>
        <item x="79"/>
        <item x="78"/>
        <item x="123"/>
        <item x="148"/>
        <item x="147"/>
        <item x="144"/>
        <item x="149"/>
        <item x="145"/>
        <item x="146"/>
        <item x="56"/>
        <item x="5"/>
        <item x="106"/>
        <item x="107"/>
        <item x="108"/>
        <item x="109"/>
        <item x="110"/>
        <item x="111"/>
        <item x="112"/>
        <item x="113"/>
        <item x="114"/>
        <item x="105"/>
        <item x="115"/>
        <item x="116"/>
        <item x="117"/>
        <item x="118"/>
        <item x="98"/>
        <item x="83"/>
        <item x="80"/>
        <item x="86"/>
        <item x="82"/>
        <item x="4"/>
        <item x="1"/>
        <item m="1" x="153"/>
        <item x="33"/>
        <item m="1" x="160"/>
        <item x="63"/>
        <item x="152"/>
        <item x="23"/>
        <item t="default"/>
      </items>
    </pivotField>
    <pivotField showAll="0"/>
    <pivotField showAll="0"/>
    <pivotField showAll="0"/>
    <pivotField showAll="0"/>
    <pivotField dataField="1" showAll="0"/>
    <pivotField dataField="1" showAll="0"/>
    <pivotField showAll="0"/>
    <pivotField showAll="0"/>
    <pivotField showAll="0"/>
    <pivotField showAll="0"/>
  </pivotFields>
  <rowFields count="2">
    <field x="0"/>
    <field x="9"/>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Suma de Valor de recursos en el cupo de endeudamiento" fld="15" baseField="0" baseItem="0" numFmtId="165"/>
    <dataField name="Suma de Valor total del proyecto (incluyendo todas las fuentes)" fld="14" baseField="0" baseItem="0"/>
  </dataFields>
  <formats count="15">
    <format dxfId="321">
      <pivotArea outline="0" collapsedLevelsAreSubtotals="1" fieldPosition="0"/>
    </format>
    <format dxfId="320">
      <pivotArea dataOnly="0" labelOnly="1" outline="0" axis="axisValues" fieldPosition="0"/>
    </format>
    <format dxfId="319">
      <pivotArea field="0" type="button" dataOnly="0" labelOnly="1" outline="0" axis="axisRow" fieldPosition="0"/>
    </format>
    <format dxfId="318">
      <pivotArea dataOnly="0" labelOnly="1" outline="0" axis="axisValues" fieldPosition="0"/>
    </format>
    <format dxfId="317">
      <pivotArea field="0" type="button" dataOnly="0" labelOnly="1" outline="0" axis="axisRow" fieldPosition="0"/>
    </format>
    <format dxfId="316">
      <pivotArea dataOnly="0" labelOnly="1" outline="0" axis="axisValues" fieldPosition="0"/>
    </format>
    <format dxfId="315">
      <pivotArea collapsedLevelsAreSubtotals="1" fieldPosition="0">
        <references count="1">
          <reference field="0" count="2">
            <x v="18"/>
            <x v="19"/>
          </reference>
        </references>
      </pivotArea>
    </format>
    <format dxfId="314">
      <pivotArea collapsedLevelsAreSubtotals="1" fieldPosition="0">
        <references count="1">
          <reference field="0" count="1">
            <x v="1"/>
          </reference>
        </references>
      </pivotArea>
    </format>
    <format dxfId="313">
      <pivotArea collapsedLevelsAreSubtotals="1" fieldPosition="0">
        <references count="1">
          <reference field="0" count="1">
            <x v="11"/>
          </reference>
        </references>
      </pivotArea>
    </format>
    <format dxfId="312">
      <pivotArea collapsedLevelsAreSubtotals="1" fieldPosition="0">
        <references count="1">
          <reference field="0" count="1">
            <x v="10"/>
          </reference>
        </references>
      </pivotArea>
    </format>
    <format dxfId="311">
      <pivotArea collapsedLevelsAreSubtotals="1" fieldPosition="0">
        <references count="1">
          <reference field="0" count="1">
            <x v="8"/>
          </reference>
        </references>
      </pivotArea>
    </format>
    <format dxfId="310">
      <pivotArea collapsedLevelsAreSubtotals="1" fieldPosition="0">
        <references count="1">
          <reference field="0" count="1">
            <x v="5"/>
          </reference>
        </references>
      </pivotArea>
    </format>
    <format dxfId="309">
      <pivotArea collapsedLevelsAreSubtotals="1" fieldPosition="0">
        <references count="1">
          <reference field="0" count="1">
            <x v="2"/>
          </reference>
        </references>
      </pivotArea>
    </format>
    <format dxfId="308">
      <pivotArea collapsedLevelsAreSubtotals="1" fieldPosition="0">
        <references count="1">
          <reference field="0" count="1">
            <x v="3"/>
          </reference>
        </references>
      </pivotArea>
    </format>
    <format dxfId="307">
      <pivotArea collapsedLevelsAreSubtotals="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44D1442-F396-441C-80B2-1218DCE0663E}"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7" firstHeaderRow="1" firstDataRow="1" firstDataCol="1"/>
  <pivotFields count="20">
    <pivotField axis="axisRow" showAll="0">
      <items count="22">
        <item sd="0" x="0"/>
        <item sd="0" x="1"/>
        <item sd="0" x="2"/>
        <item sd="0" x="3"/>
        <item sd="0" x="4"/>
        <item sd="0" x="5"/>
        <item x="6"/>
        <item sd="0" x="7"/>
        <item sd="0" x="8"/>
        <item sd="0" x="9"/>
        <item sd="0" x="10"/>
        <item sd="0" x="11"/>
        <item x="12"/>
        <item x="13"/>
        <item x="14"/>
        <item sd="0" x="15"/>
        <item x="16"/>
        <item x="17"/>
        <item sd="0" x="18"/>
        <item sd="0" x="19"/>
        <item h="1" x="20"/>
        <item t="default"/>
      </items>
    </pivotField>
    <pivotField showAll="0"/>
    <pivotField showAll="0"/>
    <pivotField showAll="0"/>
    <pivotField showAll="0"/>
    <pivotField showAll="0"/>
    <pivotField showAll="0"/>
    <pivotField axis="axisRow" showAll="0">
      <items count="13">
        <item x="6"/>
        <item x="10"/>
        <item x="2"/>
        <item x="1"/>
        <item sd="0" x="3"/>
        <item sd="0" x="0"/>
        <item sd="0" x="5"/>
        <item sd="0" x="9"/>
        <item sd="0" x="4"/>
        <item sd="0" x="8"/>
        <item sd="0" x="7"/>
        <item x="11"/>
        <item t="default"/>
      </items>
    </pivotField>
    <pivotField showAll="0"/>
    <pivotField axis="axisRow" showAll="0">
      <items count="171">
        <item x="138"/>
        <item x="16"/>
        <item x="124"/>
        <item x="137"/>
        <item m="1" x="161"/>
        <item x="139"/>
        <item x="135"/>
        <item x="90"/>
        <item x="91"/>
        <item x="96"/>
        <item x="88"/>
        <item x="85"/>
        <item x="104"/>
        <item m="1" x="157"/>
        <item m="1" x="158"/>
        <item x="43"/>
        <item x="48"/>
        <item x="125"/>
        <item x="2"/>
        <item x="121"/>
        <item m="1" x="163"/>
        <item m="1" x="156"/>
        <item m="1" x="164"/>
        <item x="129"/>
        <item x="101"/>
        <item x="102"/>
        <item x="126"/>
        <item m="1" x="155"/>
        <item m="1" x="168"/>
        <item x="7"/>
        <item x="8"/>
        <item x="9"/>
        <item x="10"/>
        <item x="11"/>
        <item x="12"/>
        <item x="13"/>
        <item x="14"/>
        <item x="32"/>
        <item x="60"/>
        <item x="127"/>
        <item x="103"/>
        <item x="130"/>
        <item x="39"/>
        <item x="132"/>
        <item x="97"/>
        <item x="87"/>
        <item x="74"/>
        <item x="92"/>
        <item x="95"/>
        <item x="93"/>
        <item x="81"/>
        <item x="75"/>
        <item x="76"/>
        <item x="94"/>
        <item x="89"/>
        <item x="84"/>
        <item x="100"/>
        <item x="77"/>
        <item x="99"/>
        <item x="73"/>
        <item x="140"/>
        <item x="54"/>
        <item x="141"/>
        <item x="52"/>
        <item x="151"/>
        <item x="128"/>
        <item x="53"/>
        <item x="47"/>
        <item x="46"/>
        <item x="44"/>
        <item x="50"/>
        <item m="1" x="169"/>
        <item x="15"/>
        <item x="17"/>
        <item x="122"/>
        <item x="150"/>
        <item x="142"/>
        <item x="134"/>
        <item x="61"/>
        <item x="26"/>
        <item x="28"/>
        <item x="27"/>
        <item x="19"/>
        <item x="31"/>
        <item m="1" x="162"/>
        <item x="36"/>
        <item x="0"/>
        <item m="1" x="166"/>
        <item x="21"/>
        <item x="133"/>
        <item x="38"/>
        <item x="57"/>
        <item x="20"/>
        <item x="40"/>
        <item x="30"/>
        <item x="58"/>
        <item m="1" x="154"/>
        <item x="34"/>
        <item x="35"/>
        <item x="18"/>
        <item m="1" x="165"/>
        <item x="136"/>
        <item x="71"/>
        <item x="59"/>
        <item m="1" x="167"/>
        <item x="62"/>
        <item x="37"/>
        <item x="55"/>
        <item x="45"/>
        <item x="42"/>
        <item x="67"/>
        <item x="66"/>
        <item x="64"/>
        <item x="65"/>
        <item x="69"/>
        <item x="70"/>
        <item x="68"/>
        <item x="119"/>
        <item x="120"/>
        <item x="3"/>
        <item m="1" x="159"/>
        <item x="6"/>
        <item x="41"/>
        <item x="143"/>
        <item x="29"/>
        <item x="22"/>
        <item x="131"/>
        <item x="25"/>
        <item x="24"/>
        <item x="51"/>
        <item x="49"/>
        <item x="72"/>
        <item x="79"/>
        <item x="78"/>
        <item x="123"/>
        <item x="148"/>
        <item x="147"/>
        <item x="144"/>
        <item x="149"/>
        <item x="145"/>
        <item x="146"/>
        <item x="56"/>
        <item x="5"/>
        <item x="106"/>
        <item x="107"/>
        <item x="108"/>
        <item x="109"/>
        <item x="110"/>
        <item x="111"/>
        <item x="112"/>
        <item x="113"/>
        <item x="114"/>
        <item x="105"/>
        <item x="115"/>
        <item x="116"/>
        <item x="117"/>
        <item x="118"/>
        <item x="98"/>
        <item x="83"/>
        <item x="80"/>
        <item x="86"/>
        <item x="82"/>
        <item x="4"/>
        <item x="1"/>
        <item m="1" x="153"/>
        <item x="33"/>
        <item m="1" x="160"/>
        <item x="63"/>
        <item x="152"/>
        <item x="23"/>
        <item t="default"/>
      </items>
    </pivotField>
    <pivotField showAll="0"/>
    <pivotField showAll="0"/>
    <pivotField showAll="0"/>
    <pivotField showAll="0"/>
    <pivotField showAll="0"/>
    <pivotField dataField="1" showAll="0"/>
    <pivotField showAll="0"/>
    <pivotField showAll="0"/>
    <pivotField showAll="0"/>
    <pivotField showAll="0"/>
  </pivotFields>
  <rowFields count="3">
    <field x="7"/>
    <field x="0"/>
    <field x="9"/>
  </rowFields>
  <rowItems count="24">
    <i>
      <x/>
    </i>
    <i r="1">
      <x v="6"/>
    </i>
    <i r="2">
      <x v="42"/>
    </i>
    <i r="1">
      <x v="14"/>
    </i>
    <i r="2">
      <x v="89"/>
    </i>
    <i>
      <x v="1"/>
    </i>
    <i r="1">
      <x v="13"/>
    </i>
    <i r="2">
      <x v="43"/>
    </i>
    <i r="1">
      <x v="16"/>
    </i>
    <i r="2">
      <x v="3"/>
    </i>
    <i>
      <x v="2"/>
    </i>
    <i r="1">
      <x v="2"/>
    </i>
    <i r="1">
      <x v="9"/>
    </i>
    <i r="1">
      <x v="15"/>
    </i>
    <i>
      <x v="3"/>
    </i>
    <i r="1">
      <x v="1"/>
    </i>
    <i>
      <x v="4"/>
    </i>
    <i>
      <x v="5"/>
    </i>
    <i>
      <x v="6"/>
    </i>
    <i>
      <x v="7"/>
    </i>
    <i>
      <x v="8"/>
    </i>
    <i>
      <x v="9"/>
    </i>
    <i>
      <x v="10"/>
    </i>
    <i t="grand">
      <x/>
    </i>
  </rowItems>
  <colItems count="1">
    <i/>
  </colItems>
  <dataFields count="1">
    <dataField name="Suma de Valor de recursos en el cupo de endeudamiento" fld="15" baseField="0" baseItem="0"/>
  </dataFields>
  <formats count="8">
    <format dxfId="306">
      <pivotArea outline="0" collapsedLevelsAreSubtotals="1" fieldPosition="0"/>
    </format>
    <format dxfId="305">
      <pivotArea dataOnly="0" labelOnly="1" outline="0" axis="axisValues" fieldPosition="0"/>
    </format>
    <format dxfId="304">
      <pivotArea field="7" type="button" dataOnly="0" labelOnly="1" outline="0" axis="axisRow" fieldPosition="0"/>
    </format>
    <format dxfId="303">
      <pivotArea dataOnly="0" labelOnly="1" fieldPosition="0">
        <references count="1">
          <reference field="7" count="11">
            <x v="0"/>
            <x v="1"/>
            <x v="2"/>
            <x v="3"/>
            <x v="4"/>
            <x v="5"/>
            <x v="6"/>
            <x v="7"/>
            <x v="8"/>
            <x v="9"/>
            <x v="10"/>
          </reference>
        </references>
      </pivotArea>
    </format>
    <format dxfId="302">
      <pivotArea dataOnly="0" labelOnly="1" grandRow="1" outline="0" fieldPosition="0"/>
    </format>
    <format dxfId="301">
      <pivotArea field="7" type="button" dataOnly="0" labelOnly="1" outline="0" axis="axisRow" fieldPosition="0"/>
    </format>
    <format dxfId="300">
      <pivotArea dataOnly="0" labelOnly="1" fieldPosition="0">
        <references count="1">
          <reference field="7" count="11">
            <x v="0"/>
            <x v="1"/>
            <x v="2"/>
            <x v="3"/>
            <x v="4"/>
            <x v="5"/>
            <x v="6"/>
            <x v="7"/>
            <x v="8"/>
            <x v="9"/>
            <x v="10"/>
          </reference>
        </references>
      </pivotArea>
    </format>
    <format dxfId="29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8A5AF31-9C23-4AFE-90BD-DF486269888A}"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Proposito/Entidad">
  <location ref="A3:C11" firstHeaderRow="0" firstDataRow="1" firstDataCol="1"/>
  <pivotFields count="20">
    <pivotField axis="axisRow" showAll="0">
      <items count="22">
        <item sd="0" x="0"/>
        <item sd="0" x="1"/>
        <item x="2"/>
        <item x="3"/>
        <item sd="0" x="4"/>
        <item x="5"/>
        <item sd="0" x="6"/>
        <item sd="0" x="7"/>
        <item sd="0" x="8"/>
        <item sd="0" x="9"/>
        <item sd="0" x="10"/>
        <item sd="0" x="11"/>
        <item x="12"/>
        <item x="13"/>
        <item sd="0" x="14"/>
        <item sd="0" x="15"/>
        <item x="16"/>
        <item x="17"/>
        <item sd="0" x="18"/>
        <item sd="0" x="19"/>
        <item h="1" x="20"/>
        <item t="default"/>
      </items>
    </pivotField>
    <pivotField showAll="0"/>
    <pivotField showAll="0"/>
    <pivotField showAll="0"/>
    <pivotField showAll="0"/>
    <pivotField showAll="0"/>
    <pivotField showAll="0"/>
    <pivotField showAll="0">
      <items count="13">
        <item x="6"/>
        <item x="10"/>
        <item x="2"/>
        <item sd="0" x="1"/>
        <item x="3"/>
        <item x="0"/>
        <item x="5"/>
        <item sd="0" x="9"/>
        <item x="4"/>
        <item x="8"/>
        <item x="7"/>
        <item h="1" x="11"/>
        <item t="default"/>
      </items>
    </pivotField>
    <pivotField showAll="0"/>
    <pivotField axis="axisRow" showAll="0">
      <items count="171">
        <item x="138"/>
        <item x="16"/>
        <item x="124"/>
        <item x="137"/>
        <item m="1" x="161"/>
        <item x="139"/>
        <item x="135"/>
        <item x="90"/>
        <item x="91"/>
        <item x="96"/>
        <item x="88"/>
        <item x="85"/>
        <item x="104"/>
        <item m="1" x="157"/>
        <item m="1" x="158"/>
        <item x="43"/>
        <item x="48"/>
        <item x="125"/>
        <item x="2"/>
        <item x="121"/>
        <item m="1" x="163"/>
        <item m="1" x="156"/>
        <item m="1" x="164"/>
        <item x="129"/>
        <item x="101"/>
        <item x="102"/>
        <item x="126"/>
        <item m="1" x="155"/>
        <item m="1" x="168"/>
        <item x="7"/>
        <item x="8"/>
        <item x="9"/>
        <item x="10"/>
        <item x="11"/>
        <item x="12"/>
        <item x="13"/>
        <item x="14"/>
        <item x="32"/>
        <item x="60"/>
        <item x="127"/>
        <item x="103"/>
        <item x="130"/>
        <item x="39"/>
        <item x="132"/>
        <item x="97"/>
        <item x="87"/>
        <item x="74"/>
        <item x="92"/>
        <item x="95"/>
        <item x="93"/>
        <item x="81"/>
        <item x="75"/>
        <item x="76"/>
        <item x="94"/>
        <item x="89"/>
        <item x="84"/>
        <item x="100"/>
        <item x="77"/>
        <item x="99"/>
        <item x="73"/>
        <item x="140"/>
        <item x="54"/>
        <item x="141"/>
        <item x="52"/>
        <item x="151"/>
        <item x="128"/>
        <item x="53"/>
        <item x="47"/>
        <item x="46"/>
        <item x="44"/>
        <item x="50"/>
        <item m="1" x="169"/>
        <item x="15"/>
        <item x="17"/>
        <item x="122"/>
        <item x="150"/>
        <item x="142"/>
        <item x="134"/>
        <item x="61"/>
        <item x="26"/>
        <item x="28"/>
        <item x="27"/>
        <item x="19"/>
        <item x="31"/>
        <item m="1" x="162"/>
        <item x="36"/>
        <item x="0"/>
        <item m="1" x="166"/>
        <item x="21"/>
        <item x="133"/>
        <item x="38"/>
        <item x="57"/>
        <item x="20"/>
        <item x="40"/>
        <item x="30"/>
        <item x="58"/>
        <item m="1" x="154"/>
        <item x="34"/>
        <item x="35"/>
        <item x="18"/>
        <item m="1" x="165"/>
        <item x="136"/>
        <item x="71"/>
        <item x="59"/>
        <item m="1" x="167"/>
        <item x="62"/>
        <item x="37"/>
        <item x="55"/>
        <item x="45"/>
        <item x="42"/>
        <item x="67"/>
        <item x="66"/>
        <item x="64"/>
        <item x="65"/>
        <item x="69"/>
        <item x="70"/>
        <item x="68"/>
        <item x="119"/>
        <item x="120"/>
        <item x="3"/>
        <item m="1" x="159"/>
        <item x="6"/>
        <item x="41"/>
        <item x="143"/>
        <item x="29"/>
        <item x="22"/>
        <item x="131"/>
        <item x="25"/>
        <item x="24"/>
        <item x="51"/>
        <item x="49"/>
        <item x="72"/>
        <item x="79"/>
        <item x="78"/>
        <item x="123"/>
        <item x="148"/>
        <item x="147"/>
        <item x="144"/>
        <item x="149"/>
        <item x="145"/>
        <item x="146"/>
        <item x="56"/>
        <item x="5"/>
        <item x="106"/>
        <item x="107"/>
        <item x="108"/>
        <item x="109"/>
        <item x="110"/>
        <item x="111"/>
        <item x="112"/>
        <item x="113"/>
        <item x="114"/>
        <item x="105"/>
        <item x="115"/>
        <item x="116"/>
        <item x="117"/>
        <item x="118"/>
        <item x="98"/>
        <item x="83"/>
        <item x="80"/>
        <item x="86"/>
        <item x="82"/>
        <item x="4"/>
        <item x="1"/>
        <item m="1" x="153"/>
        <item x="33"/>
        <item m="1" x="160"/>
        <item x="63"/>
        <item x="152"/>
        <item x="23"/>
        <item t="default"/>
      </items>
    </pivotField>
    <pivotField axis="axisRow" showAll="0" sortType="ascending">
      <items count="10">
        <item m="1" x="8"/>
        <item sd="0" x="5"/>
        <item sd="0" x="2"/>
        <item sd="0" x="1"/>
        <item sd="0" x="3"/>
        <item sd="0" x="4"/>
        <item sd="0" x="0"/>
        <item sd="0" x="6"/>
        <item x="7"/>
        <item t="default"/>
      </items>
    </pivotField>
    <pivotField showAll="0"/>
    <pivotField showAll="0"/>
    <pivotField showAll="0"/>
    <pivotField dataField="1" showAll="0"/>
    <pivotField dataField="1" showAll="0"/>
    <pivotField showAll="0"/>
    <pivotField showAll="0"/>
    <pivotField showAll="0"/>
    <pivotField showAll="0"/>
  </pivotFields>
  <rowFields count="3">
    <field x="10"/>
    <field x="0"/>
    <field x="9"/>
  </rowFields>
  <rowItems count="8">
    <i>
      <x v="1"/>
    </i>
    <i>
      <x v="2"/>
    </i>
    <i>
      <x v="3"/>
    </i>
    <i>
      <x v="4"/>
    </i>
    <i>
      <x v="5"/>
    </i>
    <i>
      <x v="6"/>
    </i>
    <i>
      <x v="7"/>
    </i>
    <i t="grand">
      <x/>
    </i>
  </rowItems>
  <colFields count="1">
    <field x="-2"/>
  </colFields>
  <colItems count="2">
    <i>
      <x/>
    </i>
    <i i="1">
      <x v="1"/>
    </i>
  </colItems>
  <dataFields count="2">
    <dataField name="Suma de valor" fld="15" baseField="0" baseItem="0"/>
    <dataField name="Suma de Valor total del proyecto (incluyendo todas las fuentes)" fld="14" baseField="0" baseItem="0"/>
  </dataFields>
  <formats count="6">
    <format dxfId="298">
      <pivotArea outline="0" collapsedLevelsAreSubtotals="1" fieldPosition="0"/>
    </format>
    <format dxfId="297">
      <pivotArea dataOnly="0" labelOnly="1" outline="0" axis="axisValues" fieldPosition="0"/>
    </format>
    <format dxfId="296">
      <pivotArea field="7" type="button" dataOnly="0" labelOnly="1" outline="0"/>
    </format>
    <format dxfId="295">
      <pivotArea dataOnly="0" labelOnly="1" grandRow="1" outline="0" fieldPosition="0"/>
    </format>
    <format dxfId="294">
      <pivotArea field="7" type="button" dataOnly="0" labelOnly="1" outline="0"/>
    </format>
    <format dxfId="29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F8A54A-3628-4C4A-97B9-EF0B069BB98E}" name="Tabla1" displayName="Tabla1" ref="B2:C31" totalsRowShown="0">
  <autoFilter ref="B2:C31" xr:uid="{D6D2A3E8-8265-4755-B707-EDDAD36951F0}">
    <filterColumn colId="0" hiddenButton="1"/>
    <filterColumn colId="1" hiddenButton="1"/>
  </autoFilter>
  <tableColumns count="2">
    <tableColumn id="1" xr3:uid="{69AFE068-2FD2-4929-AC41-BB881B4E68D2}" name="Hacer un nuevo contrato social con igualdad de oportunidades para la inclusión social, productiva y política" dataDxfId="292"/>
    <tableColumn id="2" xr3:uid="{15AD5FD6-724D-43E8-927E-D3794ACC2F5A}" name=" $ 4.731.506 " dataDxfId="291"/>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8-22T13:57:54.89" personId="{CB5D990A-58D6-48A6-969C-4F808A5B4120}" id="{BF5E0B77-469F-41CB-AB7F-5A498071353F}">
    <text>Relacionar el proposito del plan de desarrollo al cual esta vinculado el proyecto.</text>
  </threadedComment>
  <threadedComment ref="C1" dT="2020-08-22T14:00:53.93" personId="{CB5D990A-58D6-48A6-969C-4F808A5B4120}" id="{36EFDD1A-A52B-4089-8A30-E86E92013273}">
    <text>Corresponde a uno de los 57 programas generales del plan de desarrollo</text>
  </threadedComment>
  <threadedComment ref="D1" dT="2020-08-22T14:01:49.51" personId="{CB5D990A-58D6-48A6-969C-4F808A5B4120}" id="{8B2D6AA7-0417-46E5-8255-ABD43F404D4D}">
    <text>Se debe relacionar la meta sectorial que cubre el proyecto dentro del plan de desarrollo. El PDD tiene 550 metas sectoriales</text>
  </threadedComment>
  <threadedComment ref="N1" dT="2020-08-22T14:04:52.42" personId="{CB5D990A-58D6-48A6-969C-4F808A5B4120}" id="{94532784-4524-452A-8A89-BE0A134860EB}">
    <text>Descripcion del estado del proyecto: Conceptualizacion; Prefactibilidad; Factibilidad; Construcció u operación.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DCC92-F75F-4149-BCA5-FD2C835EF2D5}">
  <dimension ref="A1:V175"/>
  <sheetViews>
    <sheetView tabSelected="1" workbookViewId="0">
      <selection activeCell="A169" sqref="A169"/>
    </sheetView>
  </sheetViews>
  <sheetFormatPr baseColWidth="10" defaultRowHeight="15" x14ac:dyDescent="0.25"/>
  <cols>
    <col min="1" max="1" width="38.5703125" customWidth="1"/>
    <col min="2" max="2" width="10.5703125" customWidth="1"/>
    <col min="3" max="3" width="9.42578125" customWidth="1"/>
    <col min="4" max="4" width="8.5703125" customWidth="1"/>
    <col min="5" max="5" width="10.85546875" customWidth="1"/>
    <col min="6" max="6" width="28" customWidth="1"/>
    <col min="7" max="7" width="25.28515625" customWidth="1"/>
    <col min="8" max="8" width="38.7109375" bestFit="1" customWidth="1"/>
    <col min="9" max="9" width="16.140625" bestFit="1" customWidth="1"/>
    <col min="10" max="10" width="42.28515625" customWidth="1"/>
    <col min="11" max="11" width="10.140625" customWidth="1"/>
    <col min="12" max="12" width="13.42578125" bestFit="1" customWidth="1"/>
    <col min="13" max="13" width="15.140625" bestFit="1" customWidth="1"/>
    <col min="14" max="14" width="17.28515625" bestFit="1" customWidth="1"/>
    <col min="15" max="15" width="16.42578125" bestFit="1" customWidth="1"/>
    <col min="16" max="16" width="18.85546875" bestFit="1" customWidth="1"/>
    <col min="17" max="17" width="19.28515625" bestFit="1" customWidth="1"/>
    <col min="20" max="20" width="65.28515625" style="17" customWidth="1"/>
    <col min="22" max="22" width="13.7109375" bestFit="1" customWidth="1"/>
  </cols>
  <sheetData>
    <row r="1" spans="1:20" ht="51" x14ac:dyDescent="0.25">
      <c r="A1" s="1" t="s">
        <v>314</v>
      </c>
      <c r="B1" s="1" t="s">
        <v>315</v>
      </c>
      <c r="C1" s="2" t="s">
        <v>316</v>
      </c>
      <c r="D1" s="1" t="s">
        <v>317</v>
      </c>
      <c r="E1" s="1" t="s">
        <v>318</v>
      </c>
      <c r="F1" s="1" t="s">
        <v>319</v>
      </c>
      <c r="G1" s="2" t="s">
        <v>320</v>
      </c>
      <c r="H1" s="2" t="s">
        <v>321</v>
      </c>
      <c r="I1" s="2" t="s">
        <v>322</v>
      </c>
      <c r="J1" s="1" t="s">
        <v>323</v>
      </c>
      <c r="K1" s="3" t="s">
        <v>364</v>
      </c>
      <c r="L1" s="3" t="s">
        <v>324</v>
      </c>
      <c r="M1" s="4" t="s">
        <v>325</v>
      </c>
      <c r="N1" s="1" t="s">
        <v>326</v>
      </c>
      <c r="O1" s="5" t="s">
        <v>327</v>
      </c>
      <c r="P1" s="5" t="s">
        <v>328</v>
      </c>
      <c r="Q1" s="6" t="s">
        <v>329</v>
      </c>
      <c r="R1" s="7" t="s">
        <v>330</v>
      </c>
      <c r="S1" s="8" t="s">
        <v>331</v>
      </c>
      <c r="T1" s="9" t="s">
        <v>332</v>
      </c>
    </row>
    <row r="2" spans="1:20" ht="20.25" customHeight="1" x14ac:dyDescent="0.25">
      <c r="A2" s="10" t="s">
        <v>233</v>
      </c>
      <c r="B2" s="11">
        <v>5</v>
      </c>
      <c r="C2" s="11">
        <v>56</v>
      </c>
      <c r="D2" s="11">
        <v>69</v>
      </c>
      <c r="E2" s="11">
        <v>7647</v>
      </c>
      <c r="F2" s="11" t="s">
        <v>1</v>
      </c>
      <c r="G2" s="11" t="s">
        <v>158</v>
      </c>
      <c r="H2" s="11" t="s">
        <v>234</v>
      </c>
      <c r="I2" s="11" t="s">
        <v>4</v>
      </c>
      <c r="J2" s="10" t="s">
        <v>235</v>
      </c>
      <c r="K2" s="10">
        <f>YEAR(L2)</f>
        <v>2022</v>
      </c>
      <c r="L2" s="12">
        <v>44593</v>
      </c>
      <c r="M2" s="12">
        <v>45444</v>
      </c>
      <c r="N2" s="11" t="s">
        <v>333</v>
      </c>
      <c r="O2" s="13">
        <v>36950000000</v>
      </c>
      <c r="P2" s="13">
        <v>36950000000</v>
      </c>
      <c r="Q2" s="14"/>
      <c r="R2" s="15">
        <v>20000</v>
      </c>
      <c r="S2" s="16">
        <v>5000</v>
      </c>
      <c r="T2" s="15" t="s">
        <v>236</v>
      </c>
    </row>
    <row r="3" spans="1:20" ht="15.75" customHeight="1" x14ac:dyDescent="0.25">
      <c r="A3" s="10" t="s">
        <v>280</v>
      </c>
      <c r="B3" s="11">
        <v>1</v>
      </c>
      <c r="C3" s="11">
        <v>13</v>
      </c>
      <c r="D3" s="11">
        <v>91</v>
      </c>
      <c r="E3" s="11">
        <v>7638</v>
      </c>
      <c r="F3" s="11" t="s">
        <v>1</v>
      </c>
      <c r="G3" s="11" t="s">
        <v>281</v>
      </c>
      <c r="H3" s="11" t="s">
        <v>282</v>
      </c>
      <c r="I3" s="11" t="s">
        <v>4</v>
      </c>
      <c r="J3" s="10" t="s">
        <v>283</v>
      </c>
      <c r="K3" s="10">
        <f t="shared" ref="K3:K69" si="0">YEAR(L3)</f>
        <v>2019</v>
      </c>
      <c r="L3" s="12">
        <v>43706</v>
      </c>
      <c r="M3" s="12">
        <v>44317</v>
      </c>
      <c r="N3" s="11" t="s">
        <v>334</v>
      </c>
      <c r="O3" s="13">
        <v>39464163415</v>
      </c>
      <c r="P3" s="13">
        <v>2700000000</v>
      </c>
      <c r="Q3" s="14">
        <v>0.43409999999999999</v>
      </c>
      <c r="R3" s="15">
        <v>1040</v>
      </c>
      <c r="S3" s="16">
        <v>180</v>
      </c>
      <c r="T3" s="15" t="s">
        <v>284</v>
      </c>
    </row>
    <row r="4" spans="1:20" ht="15.75" customHeight="1" x14ac:dyDescent="0.25">
      <c r="A4" s="10" t="s">
        <v>280</v>
      </c>
      <c r="B4" s="11">
        <v>1</v>
      </c>
      <c r="C4" s="11">
        <v>13</v>
      </c>
      <c r="D4" s="11">
        <v>91</v>
      </c>
      <c r="E4" s="11">
        <v>7638</v>
      </c>
      <c r="F4" s="11" t="s">
        <v>1</v>
      </c>
      <c r="G4" s="11" t="s">
        <v>281</v>
      </c>
      <c r="H4" s="11" t="s">
        <v>282</v>
      </c>
      <c r="I4" s="11" t="s">
        <v>4</v>
      </c>
      <c r="J4" s="10" t="s">
        <v>285</v>
      </c>
      <c r="K4" s="10">
        <f t="shared" si="0"/>
        <v>2018</v>
      </c>
      <c r="L4" s="12">
        <v>43222</v>
      </c>
      <c r="M4" s="12">
        <v>44531</v>
      </c>
      <c r="N4" s="11" t="s">
        <v>334</v>
      </c>
      <c r="O4" s="13">
        <v>34326268220</v>
      </c>
      <c r="P4" s="13">
        <v>9830000000</v>
      </c>
      <c r="Q4" s="14">
        <v>0.85</v>
      </c>
      <c r="R4" s="15">
        <v>550</v>
      </c>
      <c r="S4" s="16">
        <v>180</v>
      </c>
      <c r="T4" s="15" t="s">
        <v>286</v>
      </c>
    </row>
    <row r="5" spans="1:20" s="33" customFormat="1" ht="15.75" customHeight="1" x14ac:dyDescent="0.25">
      <c r="A5" s="10" t="s">
        <v>280</v>
      </c>
      <c r="B5" s="11">
        <v>1</v>
      </c>
      <c r="C5" s="11">
        <v>13</v>
      </c>
      <c r="D5" s="11">
        <v>91</v>
      </c>
      <c r="E5" s="11">
        <v>7638</v>
      </c>
      <c r="F5" s="11" t="s">
        <v>1</v>
      </c>
      <c r="G5" s="11" t="s">
        <v>288</v>
      </c>
      <c r="H5" s="11" t="s">
        <v>282</v>
      </c>
      <c r="I5" s="11" t="s">
        <v>4</v>
      </c>
      <c r="J5" s="10" t="s">
        <v>289</v>
      </c>
      <c r="K5" s="10">
        <f t="shared" si="0"/>
        <v>2019</v>
      </c>
      <c r="L5" s="12">
        <v>43687</v>
      </c>
      <c r="M5" s="12">
        <v>44256</v>
      </c>
      <c r="N5" s="11" t="s">
        <v>334</v>
      </c>
      <c r="O5" s="13">
        <v>10998443564</v>
      </c>
      <c r="P5" s="13">
        <v>451443557</v>
      </c>
      <c r="Q5" s="14">
        <v>9.5000000000000001E-2</v>
      </c>
      <c r="R5" s="15">
        <v>1780</v>
      </c>
      <c r="S5" s="16">
        <v>100</v>
      </c>
      <c r="T5" s="15" t="s">
        <v>284</v>
      </c>
    </row>
    <row r="6" spans="1:20" ht="15.75" customHeight="1" x14ac:dyDescent="0.25">
      <c r="A6" s="10" t="s">
        <v>280</v>
      </c>
      <c r="B6" s="11">
        <v>1</v>
      </c>
      <c r="C6" s="11">
        <v>13</v>
      </c>
      <c r="D6" s="11">
        <v>91</v>
      </c>
      <c r="E6" s="11">
        <v>7638</v>
      </c>
      <c r="F6" s="11" t="s">
        <v>1</v>
      </c>
      <c r="G6" s="11" t="s">
        <v>287</v>
      </c>
      <c r="H6" s="11" t="s">
        <v>282</v>
      </c>
      <c r="I6" s="11" t="s">
        <v>4</v>
      </c>
      <c r="J6" s="10" t="s">
        <v>290</v>
      </c>
      <c r="K6" s="10">
        <f t="shared" si="0"/>
        <v>2018</v>
      </c>
      <c r="L6" s="12">
        <v>43217</v>
      </c>
      <c r="M6" s="12">
        <v>44317</v>
      </c>
      <c r="N6" s="11" t="s">
        <v>334</v>
      </c>
      <c r="O6" s="13">
        <v>37801995488</v>
      </c>
      <c r="P6" s="13">
        <v>5385995488</v>
      </c>
      <c r="Q6" s="14">
        <v>0.59</v>
      </c>
      <c r="R6" s="15">
        <v>1050</v>
      </c>
      <c r="S6" s="16">
        <v>145</v>
      </c>
      <c r="T6" s="15" t="s">
        <v>291</v>
      </c>
    </row>
    <row r="7" spans="1:20" ht="25.5" customHeight="1" x14ac:dyDescent="0.25">
      <c r="A7" s="10" t="s">
        <v>280</v>
      </c>
      <c r="B7" s="11">
        <v>1</v>
      </c>
      <c r="C7" s="11">
        <v>13</v>
      </c>
      <c r="D7" s="11">
        <v>91</v>
      </c>
      <c r="E7" s="11">
        <v>7638</v>
      </c>
      <c r="F7" s="11" t="s">
        <v>1</v>
      </c>
      <c r="G7" s="11" t="s">
        <v>287</v>
      </c>
      <c r="H7" s="11" t="s">
        <v>282</v>
      </c>
      <c r="I7" s="11" t="s">
        <v>4</v>
      </c>
      <c r="J7" s="10" t="s">
        <v>292</v>
      </c>
      <c r="K7" s="10">
        <f t="shared" si="0"/>
        <v>2019</v>
      </c>
      <c r="L7" s="12">
        <v>43656</v>
      </c>
      <c r="M7" s="12">
        <v>44317</v>
      </c>
      <c r="N7" s="11" t="s">
        <v>334</v>
      </c>
      <c r="O7" s="13">
        <v>25892543251</v>
      </c>
      <c r="P7" s="13">
        <v>1009481536</v>
      </c>
      <c r="Q7" s="14">
        <v>0.49</v>
      </c>
      <c r="R7" s="15">
        <v>1780</v>
      </c>
      <c r="S7" s="16">
        <v>54</v>
      </c>
      <c r="T7" s="15" t="s">
        <v>284</v>
      </c>
    </row>
    <row r="8" spans="1:20" ht="25.5" customHeight="1" x14ac:dyDescent="0.25">
      <c r="A8" s="10" t="s">
        <v>280</v>
      </c>
      <c r="B8" s="11">
        <v>1</v>
      </c>
      <c r="C8" s="11">
        <v>13</v>
      </c>
      <c r="D8" s="11">
        <v>91</v>
      </c>
      <c r="E8" s="11">
        <v>7638</v>
      </c>
      <c r="F8" s="11" t="s">
        <v>1</v>
      </c>
      <c r="G8" s="11" t="s">
        <v>287</v>
      </c>
      <c r="H8" s="11" t="s">
        <v>282</v>
      </c>
      <c r="I8" s="11" t="s">
        <v>4</v>
      </c>
      <c r="J8" s="10" t="s">
        <v>293</v>
      </c>
      <c r="K8" s="10">
        <f t="shared" si="0"/>
        <v>2019</v>
      </c>
      <c r="L8" s="12">
        <v>43516</v>
      </c>
      <c r="M8" s="12">
        <v>44256</v>
      </c>
      <c r="N8" s="11" t="s">
        <v>334</v>
      </c>
      <c r="O8" s="13">
        <v>26221817282</v>
      </c>
      <c r="P8" s="13">
        <v>1107479490</v>
      </c>
      <c r="Q8" s="14">
        <v>0.83</v>
      </c>
      <c r="R8" s="15">
        <v>1545</v>
      </c>
      <c r="S8" s="16">
        <v>114</v>
      </c>
      <c r="T8" s="15" t="s">
        <v>284</v>
      </c>
    </row>
    <row r="9" spans="1:20" ht="28.5" customHeight="1" x14ac:dyDescent="0.25">
      <c r="A9" s="10" t="s">
        <v>280</v>
      </c>
      <c r="B9" s="11">
        <v>1</v>
      </c>
      <c r="C9" s="11">
        <v>13</v>
      </c>
      <c r="D9" s="11">
        <v>91</v>
      </c>
      <c r="E9" s="11">
        <v>7638</v>
      </c>
      <c r="F9" s="11" t="s">
        <v>1</v>
      </c>
      <c r="G9" s="11" t="s">
        <v>294</v>
      </c>
      <c r="H9" s="11" t="s">
        <v>282</v>
      </c>
      <c r="I9" s="11" t="s">
        <v>4</v>
      </c>
      <c r="J9" s="10" t="s">
        <v>295</v>
      </c>
      <c r="K9" s="10">
        <f t="shared" si="0"/>
        <v>2020</v>
      </c>
      <c r="L9" s="12">
        <v>43864</v>
      </c>
      <c r="M9" s="12">
        <v>44317</v>
      </c>
      <c r="N9" s="11" t="s">
        <v>334</v>
      </c>
      <c r="O9" s="13">
        <v>29834372563</v>
      </c>
      <c r="P9" s="13">
        <v>9135372563</v>
      </c>
      <c r="Q9" s="14">
        <v>0.04</v>
      </c>
      <c r="R9" s="15">
        <v>1040</v>
      </c>
      <c r="S9" s="16">
        <v>125</v>
      </c>
      <c r="T9" s="15" t="s">
        <v>296</v>
      </c>
    </row>
    <row r="10" spans="1:20" ht="15.75" customHeight="1" x14ac:dyDescent="0.25">
      <c r="A10" s="10" t="s">
        <v>280</v>
      </c>
      <c r="B10" s="11">
        <v>1</v>
      </c>
      <c r="C10" s="11">
        <v>13</v>
      </c>
      <c r="D10" s="11">
        <v>91</v>
      </c>
      <c r="E10" s="11">
        <v>7638</v>
      </c>
      <c r="F10" s="11" t="s">
        <v>1</v>
      </c>
      <c r="G10" s="11" t="s">
        <v>294</v>
      </c>
      <c r="H10" s="11" t="s">
        <v>282</v>
      </c>
      <c r="I10" s="11" t="s">
        <v>4</v>
      </c>
      <c r="J10" s="10" t="s">
        <v>297</v>
      </c>
      <c r="K10" s="10">
        <f t="shared" si="0"/>
        <v>2020</v>
      </c>
      <c r="L10" s="12">
        <v>43953</v>
      </c>
      <c r="M10" s="12">
        <v>44348</v>
      </c>
      <c r="N10" s="11" t="s">
        <v>334</v>
      </c>
      <c r="O10" s="13">
        <v>25372064958</v>
      </c>
      <c r="P10" s="13">
        <v>8934064958</v>
      </c>
      <c r="Q10" s="14">
        <v>6.3E-2</v>
      </c>
      <c r="R10" s="15">
        <v>1040</v>
      </c>
      <c r="S10" s="16">
        <v>180</v>
      </c>
      <c r="T10" s="15" t="s">
        <v>296</v>
      </c>
    </row>
    <row r="11" spans="1:20" ht="15.75" customHeight="1" x14ac:dyDescent="0.25">
      <c r="A11" s="10" t="s">
        <v>280</v>
      </c>
      <c r="B11" s="11">
        <v>1</v>
      </c>
      <c r="C11" s="11">
        <v>13</v>
      </c>
      <c r="D11" s="11">
        <v>91</v>
      </c>
      <c r="E11" s="11">
        <v>7638</v>
      </c>
      <c r="F11" s="11" t="s">
        <v>1</v>
      </c>
      <c r="G11" s="11" t="s">
        <v>294</v>
      </c>
      <c r="H11" s="11" t="s">
        <v>282</v>
      </c>
      <c r="I11" s="11" t="s">
        <v>4</v>
      </c>
      <c r="J11" s="10" t="s">
        <v>298</v>
      </c>
      <c r="K11" s="10">
        <f t="shared" si="0"/>
        <v>2020</v>
      </c>
      <c r="L11" s="12">
        <v>43843</v>
      </c>
      <c r="M11" s="12">
        <v>44256</v>
      </c>
      <c r="N11" s="11" t="s">
        <v>334</v>
      </c>
      <c r="O11" s="13">
        <v>21905621457</v>
      </c>
      <c r="P11" s="13">
        <v>8777621457</v>
      </c>
      <c r="Q11" s="14">
        <v>0.03</v>
      </c>
      <c r="R11" s="15">
        <v>520</v>
      </c>
      <c r="S11" s="16">
        <v>180</v>
      </c>
      <c r="T11" s="15" t="s">
        <v>296</v>
      </c>
    </row>
    <row r="12" spans="1:20" ht="15.75" customHeight="1" x14ac:dyDescent="0.25">
      <c r="A12" s="10" t="s">
        <v>280</v>
      </c>
      <c r="B12" s="11">
        <v>1</v>
      </c>
      <c r="C12" s="11">
        <v>13</v>
      </c>
      <c r="D12" s="11">
        <v>91</v>
      </c>
      <c r="E12" s="11">
        <v>7638</v>
      </c>
      <c r="F12" s="11" t="s">
        <v>1</v>
      </c>
      <c r="G12" s="11" t="s">
        <v>294</v>
      </c>
      <c r="H12" s="11" t="s">
        <v>282</v>
      </c>
      <c r="I12" s="11" t="s">
        <v>4</v>
      </c>
      <c r="J12" s="10" t="s">
        <v>299</v>
      </c>
      <c r="K12" s="10">
        <f t="shared" si="0"/>
        <v>2020</v>
      </c>
      <c r="L12" s="12">
        <v>43861</v>
      </c>
      <c r="M12" s="12">
        <v>44409</v>
      </c>
      <c r="N12" s="11" t="s">
        <v>334</v>
      </c>
      <c r="O12" s="13">
        <v>41053000000</v>
      </c>
      <c r="P12" s="13">
        <v>12702999997</v>
      </c>
      <c r="Q12" s="14">
        <v>2.5999999999999999E-2</v>
      </c>
      <c r="R12" s="15">
        <v>1520</v>
      </c>
      <c r="S12" s="16">
        <v>148</v>
      </c>
      <c r="T12" s="15" t="s">
        <v>296</v>
      </c>
    </row>
    <row r="13" spans="1:20" ht="15.75" customHeight="1" x14ac:dyDescent="0.25">
      <c r="A13" s="10" t="s">
        <v>280</v>
      </c>
      <c r="B13" s="11">
        <v>1</v>
      </c>
      <c r="C13" s="11">
        <v>13</v>
      </c>
      <c r="D13" s="11">
        <v>91</v>
      </c>
      <c r="E13" s="11">
        <v>7638</v>
      </c>
      <c r="F13" s="11" t="s">
        <v>1</v>
      </c>
      <c r="G13" s="11" t="s">
        <v>294</v>
      </c>
      <c r="H13" s="11" t="s">
        <v>282</v>
      </c>
      <c r="I13" s="11" t="s">
        <v>4</v>
      </c>
      <c r="J13" s="10" t="s">
        <v>300</v>
      </c>
      <c r="K13" s="10">
        <f t="shared" si="0"/>
        <v>2021</v>
      </c>
      <c r="L13" s="12">
        <v>44230</v>
      </c>
      <c r="M13" s="12">
        <v>44805</v>
      </c>
      <c r="N13" s="11" t="s">
        <v>334</v>
      </c>
      <c r="O13" s="13">
        <v>35981109821</v>
      </c>
      <c r="P13" s="13">
        <v>5360109821</v>
      </c>
      <c r="Q13" s="14">
        <v>0</v>
      </c>
      <c r="R13" s="15">
        <v>1100</v>
      </c>
      <c r="S13" s="16">
        <v>180</v>
      </c>
      <c r="T13" s="15" t="s">
        <v>301</v>
      </c>
    </row>
    <row r="14" spans="1:20" ht="15.75" customHeight="1" x14ac:dyDescent="0.25">
      <c r="A14" s="10" t="s">
        <v>280</v>
      </c>
      <c r="B14" s="11">
        <v>1</v>
      </c>
      <c r="C14" s="11">
        <v>13</v>
      </c>
      <c r="D14" s="11">
        <v>91</v>
      </c>
      <c r="E14" s="11">
        <v>7638</v>
      </c>
      <c r="F14" s="11" t="s">
        <v>1</v>
      </c>
      <c r="G14" s="11" t="s">
        <v>294</v>
      </c>
      <c r="H14" s="11" t="s">
        <v>282</v>
      </c>
      <c r="I14" s="11" t="s">
        <v>4</v>
      </c>
      <c r="J14" s="10" t="s">
        <v>302</v>
      </c>
      <c r="K14" s="10">
        <f t="shared" si="0"/>
        <v>2021</v>
      </c>
      <c r="L14" s="12">
        <v>44258</v>
      </c>
      <c r="M14" s="12">
        <v>44805</v>
      </c>
      <c r="N14" s="11" t="s">
        <v>334</v>
      </c>
      <c r="O14" s="13">
        <v>38946909312</v>
      </c>
      <c r="P14" s="13">
        <v>5493909312</v>
      </c>
      <c r="Q14" s="14">
        <v>0</v>
      </c>
      <c r="R14" s="15">
        <v>1040</v>
      </c>
      <c r="S14" s="16">
        <v>180</v>
      </c>
      <c r="T14" s="15" t="s">
        <v>301</v>
      </c>
    </row>
    <row r="15" spans="1:20" ht="15.75" customHeight="1" x14ac:dyDescent="0.25">
      <c r="A15" s="10" t="s">
        <v>280</v>
      </c>
      <c r="B15" s="11">
        <v>1</v>
      </c>
      <c r="C15" s="11">
        <v>13</v>
      </c>
      <c r="D15" s="11">
        <v>91</v>
      </c>
      <c r="E15" s="11">
        <v>7638</v>
      </c>
      <c r="F15" s="11" t="s">
        <v>1</v>
      </c>
      <c r="G15" s="11" t="s">
        <v>294</v>
      </c>
      <c r="H15" s="11" t="s">
        <v>282</v>
      </c>
      <c r="I15" s="11" t="s">
        <v>4</v>
      </c>
      <c r="J15" s="10" t="s">
        <v>303</v>
      </c>
      <c r="K15" s="10">
        <f t="shared" si="0"/>
        <v>2021</v>
      </c>
      <c r="L15" s="12">
        <v>44289</v>
      </c>
      <c r="M15" s="12">
        <v>44593</v>
      </c>
      <c r="N15" s="11" t="s">
        <v>334</v>
      </c>
      <c r="O15" s="13">
        <v>33151394009</v>
      </c>
      <c r="P15" s="13">
        <v>5232394009</v>
      </c>
      <c r="Q15" s="14">
        <v>0</v>
      </c>
      <c r="R15" s="15">
        <v>1040</v>
      </c>
      <c r="S15" s="16">
        <v>180</v>
      </c>
      <c r="T15" s="15" t="s">
        <v>301</v>
      </c>
    </row>
    <row r="16" spans="1:20" ht="15.75" customHeight="1" x14ac:dyDescent="0.25">
      <c r="A16" s="10" t="s">
        <v>280</v>
      </c>
      <c r="B16" s="11">
        <v>1</v>
      </c>
      <c r="C16" s="11">
        <v>13</v>
      </c>
      <c r="D16" s="11">
        <v>91</v>
      </c>
      <c r="E16" s="11">
        <v>7638</v>
      </c>
      <c r="F16" s="11" t="s">
        <v>1</v>
      </c>
      <c r="G16" s="11" t="s">
        <v>294</v>
      </c>
      <c r="H16" s="11" t="s">
        <v>282</v>
      </c>
      <c r="I16" s="11" t="s">
        <v>4</v>
      </c>
      <c r="J16" s="10" t="s">
        <v>304</v>
      </c>
      <c r="K16" s="10">
        <f t="shared" si="0"/>
        <v>2021</v>
      </c>
      <c r="L16" s="12">
        <v>44319</v>
      </c>
      <c r="M16" s="12">
        <v>44593</v>
      </c>
      <c r="N16" s="11" t="s">
        <v>334</v>
      </c>
      <c r="O16" s="13">
        <v>40337678752</v>
      </c>
      <c r="P16" s="13">
        <v>5556678752</v>
      </c>
      <c r="Q16" s="14">
        <v>0</v>
      </c>
      <c r="R16" s="15">
        <v>1040</v>
      </c>
      <c r="S16" s="16">
        <v>180</v>
      </c>
      <c r="T16" s="15" t="s">
        <v>301</v>
      </c>
    </row>
    <row r="17" spans="1:20" ht="15.75" customHeight="1" x14ac:dyDescent="0.25">
      <c r="A17" s="10" t="s">
        <v>280</v>
      </c>
      <c r="B17" s="11">
        <v>1</v>
      </c>
      <c r="C17" s="11">
        <v>13</v>
      </c>
      <c r="D17" s="11">
        <v>91</v>
      </c>
      <c r="E17" s="11">
        <v>7638</v>
      </c>
      <c r="F17" s="11" t="s">
        <v>1</v>
      </c>
      <c r="G17" s="11" t="s">
        <v>305</v>
      </c>
      <c r="H17" s="11" t="s">
        <v>282</v>
      </c>
      <c r="I17" s="11" t="s">
        <v>4</v>
      </c>
      <c r="J17" s="10" t="s">
        <v>339</v>
      </c>
      <c r="K17" s="10">
        <f t="shared" si="0"/>
        <v>2021</v>
      </c>
      <c r="L17" s="12">
        <v>44230</v>
      </c>
      <c r="M17" s="12">
        <v>45261</v>
      </c>
      <c r="N17" s="11" t="s">
        <v>61</v>
      </c>
      <c r="O17" s="13">
        <v>722735573748</v>
      </c>
      <c r="P17" s="13">
        <v>717199341396</v>
      </c>
      <c r="Q17" s="14">
        <v>0</v>
      </c>
      <c r="R17" s="15">
        <v>12480</v>
      </c>
      <c r="S17" s="15">
        <v>2160</v>
      </c>
      <c r="T17" s="15" t="s">
        <v>306</v>
      </c>
    </row>
    <row r="18" spans="1:20" ht="33.75" customHeight="1" x14ac:dyDescent="0.25">
      <c r="A18" s="10" t="s">
        <v>280</v>
      </c>
      <c r="B18" s="11">
        <v>1</v>
      </c>
      <c r="C18" s="11">
        <v>13</v>
      </c>
      <c r="D18" s="11">
        <v>91</v>
      </c>
      <c r="E18" s="11">
        <v>7638</v>
      </c>
      <c r="F18" s="11" t="s">
        <v>1</v>
      </c>
      <c r="G18" s="11" t="s">
        <v>307</v>
      </c>
      <c r="H18" s="11" t="s">
        <v>282</v>
      </c>
      <c r="I18" s="11" t="s">
        <v>4</v>
      </c>
      <c r="J18" s="10" t="s">
        <v>308</v>
      </c>
      <c r="K18" s="10">
        <f t="shared" si="0"/>
        <v>2020</v>
      </c>
      <c r="L18" s="12">
        <v>44077</v>
      </c>
      <c r="M18" s="12">
        <v>45261</v>
      </c>
      <c r="N18" s="11" t="s">
        <v>334</v>
      </c>
      <c r="O18" s="13">
        <v>402003677348</v>
      </c>
      <c r="P18" s="13">
        <v>384139000000</v>
      </c>
      <c r="Q18" s="14">
        <v>0</v>
      </c>
      <c r="R18" s="15">
        <v>790000</v>
      </c>
      <c r="S18" s="16">
        <v>7080</v>
      </c>
      <c r="T18" s="15" t="s">
        <v>309</v>
      </c>
    </row>
    <row r="19" spans="1:20" ht="15.75" customHeight="1" x14ac:dyDescent="0.25">
      <c r="A19" s="10" t="s">
        <v>280</v>
      </c>
      <c r="B19" s="11">
        <v>1</v>
      </c>
      <c r="C19" s="11">
        <v>13</v>
      </c>
      <c r="D19" s="11" t="s">
        <v>310</v>
      </c>
      <c r="E19" s="11">
        <v>7638</v>
      </c>
      <c r="F19" s="11" t="s">
        <v>1</v>
      </c>
      <c r="G19" s="11" t="s">
        <v>311</v>
      </c>
      <c r="H19" s="11" t="s">
        <v>282</v>
      </c>
      <c r="I19" s="11" t="s">
        <v>4</v>
      </c>
      <c r="J19" s="10" t="s">
        <v>311</v>
      </c>
      <c r="K19" s="10">
        <f t="shared" si="0"/>
        <v>2020</v>
      </c>
      <c r="L19" s="12">
        <v>44077</v>
      </c>
      <c r="M19" s="12">
        <v>45444</v>
      </c>
      <c r="N19" s="11" t="s">
        <v>61</v>
      </c>
      <c r="O19" s="13">
        <v>256565183000</v>
      </c>
      <c r="P19" s="13">
        <v>195695000000</v>
      </c>
      <c r="Q19" s="14">
        <v>0</v>
      </c>
      <c r="R19" s="15">
        <v>790000</v>
      </c>
      <c r="S19" s="16"/>
      <c r="T19" s="15"/>
    </row>
    <row r="20" spans="1:20" ht="15.75" customHeight="1" x14ac:dyDescent="0.25">
      <c r="A20" s="10" t="s">
        <v>280</v>
      </c>
      <c r="B20" s="11">
        <v>1</v>
      </c>
      <c r="C20" s="11">
        <v>17</v>
      </c>
      <c r="D20" s="11">
        <v>115</v>
      </c>
      <c r="E20" s="11">
        <v>7807</v>
      </c>
      <c r="F20" s="11" t="s">
        <v>1</v>
      </c>
      <c r="G20" s="11" t="s">
        <v>312</v>
      </c>
      <c r="H20" s="11" t="s">
        <v>282</v>
      </c>
      <c r="I20" s="11" t="s">
        <v>4</v>
      </c>
      <c r="J20" s="10" t="s">
        <v>313</v>
      </c>
      <c r="K20" s="10">
        <f t="shared" si="0"/>
        <v>2020</v>
      </c>
      <c r="L20" s="12">
        <v>44013</v>
      </c>
      <c r="M20" s="12">
        <v>45473</v>
      </c>
      <c r="N20" s="11" t="s">
        <v>334</v>
      </c>
      <c r="O20" s="13">
        <v>1030000000000</v>
      </c>
      <c r="P20" s="13">
        <v>944899000000</v>
      </c>
      <c r="Q20" s="14">
        <v>7.9000000000000008E-3</v>
      </c>
      <c r="R20" s="15">
        <v>20000</v>
      </c>
      <c r="S20" s="16"/>
      <c r="T20" s="15"/>
    </row>
    <row r="21" spans="1:20" ht="15.75" customHeight="1" x14ac:dyDescent="0.25">
      <c r="A21" s="10" t="s">
        <v>125</v>
      </c>
      <c r="B21" s="11">
        <v>1</v>
      </c>
      <c r="C21" s="11">
        <v>24</v>
      </c>
      <c r="D21" s="11">
        <v>176</v>
      </c>
      <c r="E21" s="11">
        <v>7847</v>
      </c>
      <c r="F21" s="11" t="s">
        <v>19</v>
      </c>
      <c r="G21" s="11" t="s">
        <v>19</v>
      </c>
      <c r="H21" s="11" t="s">
        <v>21</v>
      </c>
      <c r="I21" s="11" t="s">
        <v>4</v>
      </c>
      <c r="J21" s="10" t="s">
        <v>126</v>
      </c>
      <c r="K21" s="10">
        <f t="shared" si="0"/>
        <v>2020</v>
      </c>
      <c r="L21" s="12">
        <v>43983</v>
      </c>
      <c r="M21" s="12">
        <v>45443</v>
      </c>
      <c r="N21" s="11" t="s">
        <v>6</v>
      </c>
      <c r="O21" s="13">
        <v>112675974372.16507</v>
      </c>
      <c r="P21" s="13">
        <v>94307200000</v>
      </c>
      <c r="Q21" s="14">
        <v>0</v>
      </c>
      <c r="R21" s="15"/>
      <c r="S21" s="16"/>
      <c r="T21" s="15" t="s">
        <v>127</v>
      </c>
    </row>
    <row r="22" spans="1:20" ht="15.75" customHeight="1" x14ac:dyDescent="0.25">
      <c r="A22" s="10" t="s">
        <v>125</v>
      </c>
      <c r="B22" s="11">
        <v>1</v>
      </c>
      <c r="C22" s="11">
        <v>18</v>
      </c>
      <c r="D22" s="11">
        <v>118</v>
      </c>
      <c r="E22" s="11">
        <v>7874</v>
      </c>
      <c r="F22" s="11" t="s">
        <v>19</v>
      </c>
      <c r="G22" s="11" t="s">
        <v>19</v>
      </c>
      <c r="H22" s="11" t="s">
        <v>21</v>
      </c>
      <c r="I22" s="11" t="s">
        <v>4</v>
      </c>
      <c r="J22" s="10" t="s">
        <v>128</v>
      </c>
      <c r="K22" s="10">
        <f t="shared" si="0"/>
        <v>2020</v>
      </c>
      <c r="L22" s="12">
        <v>43983</v>
      </c>
      <c r="M22" s="12">
        <v>45443</v>
      </c>
      <c r="N22" s="11" t="s">
        <v>6</v>
      </c>
      <c r="O22" s="13">
        <v>63077922757.928307</v>
      </c>
      <c r="P22" s="13">
        <v>47053600000</v>
      </c>
      <c r="Q22" s="14">
        <v>0</v>
      </c>
      <c r="R22" s="15"/>
      <c r="S22" s="16"/>
      <c r="T22" s="15" t="s">
        <v>129</v>
      </c>
    </row>
    <row r="23" spans="1:20" ht="15.75" customHeight="1" x14ac:dyDescent="0.25">
      <c r="A23" s="10" t="s">
        <v>125</v>
      </c>
      <c r="B23" s="11">
        <v>1</v>
      </c>
      <c r="C23" s="11">
        <v>25</v>
      </c>
      <c r="D23" s="11">
        <v>180</v>
      </c>
      <c r="E23" s="11">
        <v>7848</v>
      </c>
      <c r="F23" s="11" t="s">
        <v>19</v>
      </c>
      <c r="G23" s="11" t="s">
        <v>19</v>
      </c>
      <c r="H23" s="11" t="s">
        <v>21</v>
      </c>
      <c r="I23" s="11" t="s">
        <v>4</v>
      </c>
      <c r="J23" s="10" t="s">
        <v>130</v>
      </c>
      <c r="K23" s="10">
        <f t="shared" si="0"/>
        <v>2020</v>
      </c>
      <c r="L23" s="12">
        <v>43983</v>
      </c>
      <c r="M23" s="12">
        <v>45443</v>
      </c>
      <c r="N23" s="11" t="s">
        <v>6</v>
      </c>
      <c r="O23" s="13">
        <v>80429272887.951385</v>
      </c>
      <c r="P23" s="13">
        <v>59907200000</v>
      </c>
      <c r="Q23" s="14">
        <v>0</v>
      </c>
      <c r="R23" s="15"/>
      <c r="S23" s="16"/>
      <c r="T23" s="15" t="s">
        <v>131</v>
      </c>
    </row>
    <row r="24" spans="1:20" ht="15.75" customHeight="1" x14ac:dyDescent="0.25">
      <c r="A24" s="10" t="s">
        <v>0</v>
      </c>
      <c r="B24" s="11">
        <v>1</v>
      </c>
      <c r="C24" s="11">
        <v>1</v>
      </c>
      <c r="D24" s="11">
        <v>2</v>
      </c>
      <c r="E24" s="11">
        <v>7715</v>
      </c>
      <c r="F24" s="11" t="s">
        <v>1</v>
      </c>
      <c r="G24" s="11" t="s">
        <v>2</v>
      </c>
      <c r="H24" s="11" t="s">
        <v>3</v>
      </c>
      <c r="I24" s="11" t="s">
        <v>4</v>
      </c>
      <c r="J24" s="10" t="s">
        <v>5</v>
      </c>
      <c r="K24" s="10">
        <f t="shared" si="0"/>
        <v>2020</v>
      </c>
      <c r="L24" s="12">
        <v>44013</v>
      </c>
      <c r="M24" s="12">
        <v>45413</v>
      </c>
      <c r="N24" s="11" t="s">
        <v>6</v>
      </c>
      <c r="O24" s="13">
        <v>70265000000</v>
      </c>
      <c r="P24" s="13">
        <v>50736000000</v>
      </c>
      <c r="Q24" s="14">
        <v>0</v>
      </c>
      <c r="R24" s="15">
        <v>13500</v>
      </c>
      <c r="S24" s="16">
        <v>9360</v>
      </c>
      <c r="T24" s="15" t="s">
        <v>378</v>
      </c>
    </row>
    <row r="25" spans="1:20" ht="15.75" customHeight="1" x14ac:dyDescent="0.25">
      <c r="A25" s="10" t="s">
        <v>0</v>
      </c>
      <c r="B25" s="11">
        <v>1</v>
      </c>
      <c r="C25" s="11">
        <v>1</v>
      </c>
      <c r="D25" s="11">
        <v>2</v>
      </c>
      <c r="E25" s="11">
        <v>7823</v>
      </c>
      <c r="F25" s="11" t="s">
        <v>1</v>
      </c>
      <c r="G25" s="11" t="s">
        <v>2</v>
      </c>
      <c r="H25" s="11" t="s">
        <v>3</v>
      </c>
      <c r="I25" s="11" t="s">
        <v>4</v>
      </c>
      <c r="J25" s="10" t="s">
        <v>377</v>
      </c>
      <c r="K25" s="10">
        <v>2020</v>
      </c>
      <c r="L25" s="12">
        <v>44032</v>
      </c>
      <c r="M25" s="12">
        <v>45413</v>
      </c>
      <c r="N25" s="11" t="s">
        <v>6</v>
      </c>
      <c r="O25" s="13">
        <v>141459873000</v>
      </c>
      <c r="P25" s="13">
        <v>56000000000</v>
      </c>
      <c r="Q25" s="14">
        <v>4.3E-3</v>
      </c>
      <c r="R25" s="15">
        <v>136012</v>
      </c>
      <c r="S25" s="16"/>
      <c r="T25" s="15" t="s">
        <v>7</v>
      </c>
    </row>
    <row r="26" spans="1:20" ht="15.75" customHeight="1" x14ac:dyDescent="0.25">
      <c r="A26" s="10" t="s">
        <v>0</v>
      </c>
      <c r="B26" s="11">
        <v>1</v>
      </c>
      <c r="C26" s="11">
        <v>19</v>
      </c>
      <c r="D26" s="11">
        <v>129</v>
      </c>
      <c r="E26" s="11">
        <v>7782</v>
      </c>
      <c r="F26" s="11" t="s">
        <v>1</v>
      </c>
      <c r="G26" s="11" t="s">
        <v>2</v>
      </c>
      <c r="H26" s="11" t="s">
        <v>3</v>
      </c>
      <c r="I26" s="11" t="s">
        <v>4</v>
      </c>
      <c r="J26" s="10" t="s">
        <v>8</v>
      </c>
      <c r="K26" s="10">
        <f t="shared" si="0"/>
        <v>2020</v>
      </c>
      <c r="L26" s="12">
        <v>44013</v>
      </c>
      <c r="M26" s="12">
        <v>45413</v>
      </c>
      <c r="N26" s="11" t="s">
        <v>6</v>
      </c>
      <c r="O26" s="13">
        <v>60000000000</v>
      </c>
      <c r="P26" s="34">
        <v>4000000000</v>
      </c>
      <c r="Q26" s="14">
        <v>0.25629999999999997</v>
      </c>
      <c r="R26" s="15">
        <v>3750</v>
      </c>
      <c r="S26" s="16">
        <v>6500</v>
      </c>
      <c r="T26" s="15" t="s">
        <v>379</v>
      </c>
    </row>
    <row r="27" spans="1:20" ht="15.75" customHeight="1" x14ac:dyDescent="0.25">
      <c r="A27" s="10" t="s">
        <v>0</v>
      </c>
      <c r="B27" s="11">
        <v>1</v>
      </c>
      <c r="C27" s="11">
        <v>19</v>
      </c>
      <c r="D27" s="11">
        <v>126</v>
      </c>
      <c r="E27" s="11">
        <v>7659</v>
      </c>
      <c r="F27" s="11" t="s">
        <v>1</v>
      </c>
      <c r="G27" s="11" t="s">
        <v>2</v>
      </c>
      <c r="H27" s="11" t="s">
        <v>3</v>
      </c>
      <c r="I27" s="11" t="s">
        <v>4</v>
      </c>
      <c r="J27" s="10" t="s">
        <v>9</v>
      </c>
      <c r="K27" s="10">
        <f t="shared" si="0"/>
        <v>2020</v>
      </c>
      <c r="L27" s="12">
        <v>44013</v>
      </c>
      <c r="M27" s="12">
        <v>45413</v>
      </c>
      <c r="N27" s="11" t="s">
        <v>6</v>
      </c>
      <c r="O27" s="13">
        <v>52000000000</v>
      </c>
      <c r="P27" s="13">
        <v>39364000000</v>
      </c>
      <c r="Q27" s="14">
        <v>0.32729999999999998</v>
      </c>
      <c r="R27" s="15">
        <v>200000</v>
      </c>
      <c r="S27" s="16"/>
      <c r="T27" s="15" t="s">
        <v>7</v>
      </c>
    </row>
    <row r="28" spans="1:20" ht="15.75" customHeight="1" x14ac:dyDescent="0.25">
      <c r="A28" s="10" t="s">
        <v>115</v>
      </c>
      <c r="B28" s="11">
        <v>3</v>
      </c>
      <c r="C28" s="11">
        <v>40</v>
      </c>
      <c r="D28" s="11">
        <v>304</v>
      </c>
      <c r="E28" s="11">
        <v>7734</v>
      </c>
      <c r="F28" s="11" t="s">
        <v>1</v>
      </c>
      <c r="G28" s="11" t="s">
        <v>1</v>
      </c>
      <c r="H28" s="11" t="s">
        <v>116</v>
      </c>
      <c r="I28" s="11" t="s">
        <v>4</v>
      </c>
      <c r="J28" s="10" t="s">
        <v>117</v>
      </c>
      <c r="K28" s="10">
        <f t="shared" si="0"/>
        <v>2020</v>
      </c>
      <c r="L28" s="12">
        <v>43831</v>
      </c>
      <c r="M28" s="12">
        <v>45261</v>
      </c>
      <c r="N28" s="11" t="s">
        <v>334</v>
      </c>
      <c r="O28" s="13">
        <v>26805000000</v>
      </c>
      <c r="P28" s="13">
        <v>8221000000</v>
      </c>
      <c r="Q28" s="14"/>
      <c r="R28" s="15">
        <v>60000</v>
      </c>
      <c r="S28" s="16">
        <v>168</v>
      </c>
      <c r="T28" s="15" t="s">
        <v>118</v>
      </c>
    </row>
    <row r="29" spans="1:20" ht="15.75" customHeight="1" x14ac:dyDescent="0.25">
      <c r="A29" s="10" t="s">
        <v>115</v>
      </c>
      <c r="B29" s="11">
        <v>3</v>
      </c>
      <c r="C29" s="11">
        <v>40</v>
      </c>
      <c r="D29" s="11">
        <v>305</v>
      </c>
      <c r="E29" s="11">
        <v>7734</v>
      </c>
      <c r="F29" s="11" t="s">
        <v>1</v>
      </c>
      <c r="G29" s="11" t="s">
        <v>1</v>
      </c>
      <c r="H29" s="11" t="s">
        <v>116</v>
      </c>
      <c r="I29" s="11" t="s">
        <v>4</v>
      </c>
      <c r="J29" s="10" t="s">
        <v>119</v>
      </c>
      <c r="K29" s="10">
        <f t="shared" si="0"/>
        <v>2020</v>
      </c>
      <c r="L29" s="12">
        <v>43831</v>
      </c>
      <c r="M29" s="12">
        <v>45261</v>
      </c>
      <c r="N29" s="11" t="s">
        <v>334</v>
      </c>
      <c r="O29" s="13">
        <v>57401000000</v>
      </c>
      <c r="P29" s="13">
        <v>35411000000</v>
      </c>
      <c r="Q29" s="14"/>
      <c r="R29" s="15">
        <v>60000</v>
      </c>
      <c r="S29" s="16">
        <v>506</v>
      </c>
      <c r="T29" s="15" t="s">
        <v>120</v>
      </c>
    </row>
    <row r="30" spans="1:20" ht="15.75" customHeight="1" x14ac:dyDescent="0.25">
      <c r="A30" s="10" t="s">
        <v>115</v>
      </c>
      <c r="B30" s="11">
        <v>3</v>
      </c>
      <c r="C30" s="11">
        <v>40</v>
      </c>
      <c r="D30" s="11">
        <v>309</v>
      </c>
      <c r="E30" s="11">
        <v>7734</v>
      </c>
      <c r="F30" s="11" t="s">
        <v>1</v>
      </c>
      <c r="G30" s="11" t="s">
        <v>1</v>
      </c>
      <c r="H30" s="11" t="s">
        <v>116</v>
      </c>
      <c r="I30" s="11" t="s">
        <v>4</v>
      </c>
      <c r="J30" s="10" t="s">
        <v>121</v>
      </c>
      <c r="K30" s="10">
        <f t="shared" si="0"/>
        <v>2020</v>
      </c>
      <c r="L30" s="12">
        <v>43831</v>
      </c>
      <c r="M30" s="12">
        <v>45261</v>
      </c>
      <c r="N30" s="11" t="s">
        <v>334</v>
      </c>
      <c r="O30" s="13">
        <v>16806000000</v>
      </c>
      <c r="P30" s="13">
        <v>1745000000</v>
      </c>
      <c r="Q30" s="14"/>
      <c r="R30" s="15">
        <v>60000</v>
      </c>
      <c r="S30" s="16">
        <v>140</v>
      </c>
      <c r="T30" s="15" t="s">
        <v>122</v>
      </c>
    </row>
    <row r="31" spans="1:20" ht="15.75" customHeight="1" x14ac:dyDescent="0.25">
      <c r="A31" s="10" t="s">
        <v>104</v>
      </c>
      <c r="B31" s="11">
        <v>3</v>
      </c>
      <c r="C31" s="11">
        <v>48</v>
      </c>
      <c r="D31" s="11">
        <v>364</v>
      </c>
      <c r="E31" s="11">
        <v>7564</v>
      </c>
      <c r="F31" s="11" t="s">
        <v>1</v>
      </c>
      <c r="G31" s="11" t="s">
        <v>1</v>
      </c>
      <c r="H31" s="11" t="s">
        <v>105</v>
      </c>
      <c r="I31" s="11" t="s">
        <v>4</v>
      </c>
      <c r="J31" s="10" t="s">
        <v>106</v>
      </c>
      <c r="K31" s="10">
        <f t="shared" si="0"/>
        <v>2020</v>
      </c>
      <c r="L31" s="12">
        <v>44013</v>
      </c>
      <c r="M31" s="12">
        <v>45443</v>
      </c>
      <c r="N31" s="11" t="s">
        <v>6</v>
      </c>
      <c r="O31" s="13">
        <v>106707546810.99699</v>
      </c>
      <c r="P31" s="13">
        <v>15000000000</v>
      </c>
      <c r="Q31" s="14">
        <v>0</v>
      </c>
      <c r="R31" s="15"/>
      <c r="S31" s="16"/>
      <c r="T31" s="15" t="s">
        <v>107</v>
      </c>
    </row>
    <row r="32" spans="1:20" ht="45" x14ac:dyDescent="0.25">
      <c r="A32" s="10" t="s">
        <v>104</v>
      </c>
      <c r="B32" s="11">
        <v>5</v>
      </c>
      <c r="C32" s="11">
        <v>56</v>
      </c>
      <c r="D32" s="11">
        <v>484</v>
      </c>
      <c r="E32" s="11">
        <v>7733</v>
      </c>
      <c r="F32" s="11" t="s">
        <v>1</v>
      </c>
      <c r="G32" s="11" t="s">
        <v>1</v>
      </c>
      <c r="H32" s="11" t="s">
        <v>105</v>
      </c>
      <c r="I32" s="11" t="s">
        <v>4</v>
      </c>
      <c r="J32" s="10" t="s">
        <v>108</v>
      </c>
      <c r="K32" s="10">
        <f t="shared" si="0"/>
        <v>2020</v>
      </c>
      <c r="L32" s="12">
        <v>44013</v>
      </c>
      <c r="M32" s="12">
        <v>45443</v>
      </c>
      <c r="N32" s="11" t="s">
        <v>334</v>
      </c>
      <c r="O32" s="13">
        <v>24082133161</v>
      </c>
      <c r="P32" s="13">
        <v>68603207</v>
      </c>
      <c r="Q32" s="14">
        <v>0</v>
      </c>
      <c r="R32" s="15"/>
      <c r="S32" s="16"/>
      <c r="T32" s="15" t="s">
        <v>109</v>
      </c>
    </row>
    <row r="33" spans="1:20" ht="15.75" customHeight="1" x14ac:dyDescent="0.25">
      <c r="A33" s="10" t="s">
        <v>104</v>
      </c>
      <c r="B33" s="11">
        <v>5</v>
      </c>
      <c r="C33" s="11">
        <v>56</v>
      </c>
      <c r="D33" s="11">
        <v>481</v>
      </c>
      <c r="E33" s="11">
        <v>7733</v>
      </c>
      <c r="F33" s="11" t="s">
        <v>1</v>
      </c>
      <c r="G33" s="11" t="s">
        <v>1</v>
      </c>
      <c r="H33" s="11" t="s">
        <v>105</v>
      </c>
      <c r="I33" s="11" t="s">
        <v>4</v>
      </c>
      <c r="J33" s="10" t="s">
        <v>108</v>
      </c>
      <c r="K33" s="10">
        <f t="shared" si="0"/>
        <v>2020</v>
      </c>
      <c r="L33" s="12">
        <v>44013</v>
      </c>
      <c r="M33" s="12">
        <v>45443</v>
      </c>
      <c r="N33" s="11" t="s">
        <v>334</v>
      </c>
      <c r="O33" s="13">
        <v>24082133161</v>
      </c>
      <c r="P33" s="13">
        <v>38791651</v>
      </c>
      <c r="Q33" s="14">
        <v>0</v>
      </c>
      <c r="R33" s="15"/>
      <c r="S33" s="16"/>
      <c r="T33" s="15" t="s">
        <v>109</v>
      </c>
    </row>
    <row r="34" spans="1:20" ht="15.75" customHeight="1" x14ac:dyDescent="0.25">
      <c r="A34" s="10" t="s">
        <v>104</v>
      </c>
      <c r="B34" s="11">
        <v>5</v>
      </c>
      <c r="C34" s="11">
        <v>51</v>
      </c>
      <c r="D34" s="11">
        <v>411</v>
      </c>
      <c r="E34" s="11">
        <v>7741</v>
      </c>
      <c r="F34" s="11" t="s">
        <v>1</v>
      </c>
      <c r="G34" s="11" t="s">
        <v>1</v>
      </c>
      <c r="H34" s="11" t="s">
        <v>105</v>
      </c>
      <c r="I34" s="11" t="s">
        <v>4</v>
      </c>
      <c r="J34" s="10" t="s">
        <v>110</v>
      </c>
      <c r="K34" s="10">
        <f t="shared" si="0"/>
        <v>2020</v>
      </c>
      <c r="L34" s="12">
        <v>44013</v>
      </c>
      <c r="M34" s="12">
        <v>45443</v>
      </c>
      <c r="N34" s="11" t="s">
        <v>334</v>
      </c>
      <c r="O34" s="13">
        <v>91901021212</v>
      </c>
      <c r="P34" s="13">
        <v>1000000000</v>
      </c>
      <c r="Q34" s="14">
        <v>0</v>
      </c>
      <c r="R34" s="15"/>
      <c r="S34" s="16"/>
      <c r="T34" s="15" t="s">
        <v>111</v>
      </c>
    </row>
    <row r="35" spans="1:20" ht="15.75" customHeight="1" x14ac:dyDescent="0.25">
      <c r="A35" s="10" t="s">
        <v>104</v>
      </c>
      <c r="B35" s="11">
        <v>5</v>
      </c>
      <c r="C35" s="11">
        <v>51</v>
      </c>
      <c r="D35" s="11">
        <v>412</v>
      </c>
      <c r="E35" s="11">
        <v>7741</v>
      </c>
      <c r="F35" s="11" t="s">
        <v>1</v>
      </c>
      <c r="G35" s="11" t="s">
        <v>1</v>
      </c>
      <c r="H35" s="11" t="s">
        <v>105</v>
      </c>
      <c r="I35" s="11" t="s">
        <v>4</v>
      </c>
      <c r="J35" s="10" t="s">
        <v>110</v>
      </c>
      <c r="K35" s="10">
        <f t="shared" si="0"/>
        <v>2020</v>
      </c>
      <c r="L35" s="12">
        <v>44013</v>
      </c>
      <c r="M35" s="12">
        <v>45443</v>
      </c>
      <c r="N35" s="11" t="s">
        <v>334</v>
      </c>
      <c r="O35" s="13">
        <v>91901021212</v>
      </c>
      <c r="P35" s="13">
        <v>1591838491</v>
      </c>
      <c r="Q35" s="14">
        <v>0.28560000000000002</v>
      </c>
      <c r="R35" s="15" t="s">
        <v>112</v>
      </c>
      <c r="S35" s="16" t="s">
        <v>113</v>
      </c>
      <c r="T35" s="15" t="s">
        <v>114</v>
      </c>
    </row>
    <row r="36" spans="1:20" ht="15.75" customHeight="1" x14ac:dyDescent="0.25">
      <c r="A36" s="10" t="s">
        <v>104</v>
      </c>
      <c r="B36" s="11">
        <v>1</v>
      </c>
      <c r="C36" s="11">
        <v>6</v>
      </c>
      <c r="D36" s="11">
        <v>54</v>
      </c>
      <c r="E36" s="11">
        <v>7745</v>
      </c>
      <c r="F36" s="11" t="s">
        <v>19</v>
      </c>
      <c r="G36" s="11" t="s">
        <v>19</v>
      </c>
      <c r="H36" s="11" t="s">
        <v>105</v>
      </c>
      <c r="I36" s="11" t="s">
        <v>4</v>
      </c>
      <c r="J36" s="10" t="s">
        <v>138</v>
      </c>
      <c r="K36" s="10">
        <f t="shared" si="0"/>
        <v>2020</v>
      </c>
      <c r="L36" s="12">
        <v>44013</v>
      </c>
      <c r="M36" s="12">
        <v>45443</v>
      </c>
      <c r="N36" s="11" t="s">
        <v>334</v>
      </c>
      <c r="O36" s="13">
        <v>704394851833</v>
      </c>
      <c r="P36" s="13">
        <v>143623000</v>
      </c>
      <c r="Q36" s="14">
        <v>0</v>
      </c>
      <c r="R36" s="15" t="s">
        <v>139</v>
      </c>
      <c r="S36" s="16" t="s">
        <v>71</v>
      </c>
      <c r="T36" s="15" t="s">
        <v>140</v>
      </c>
    </row>
    <row r="37" spans="1:20" ht="15.75" customHeight="1" x14ac:dyDescent="0.25">
      <c r="A37" s="10" t="s">
        <v>104</v>
      </c>
      <c r="B37" s="11">
        <v>1</v>
      </c>
      <c r="C37" s="11">
        <v>6</v>
      </c>
      <c r="D37" s="11">
        <v>50</v>
      </c>
      <c r="E37" s="11">
        <v>7745</v>
      </c>
      <c r="F37" s="11" t="s">
        <v>19</v>
      </c>
      <c r="G37" s="11" t="s">
        <v>19</v>
      </c>
      <c r="H37" s="11" t="s">
        <v>105</v>
      </c>
      <c r="I37" s="11" t="s">
        <v>4</v>
      </c>
      <c r="J37" s="10" t="s">
        <v>138</v>
      </c>
      <c r="K37" s="10">
        <f t="shared" si="0"/>
        <v>2020</v>
      </c>
      <c r="L37" s="12">
        <v>44013</v>
      </c>
      <c r="M37" s="12">
        <v>45443</v>
      </c>
      <c r="N37" s="11" t="s">
        <v>334</v>
      </c>
      <c r="O37" s="13">
        <v>704394851833</v>
      </c>
      <c r="P37" s="13">
        <v>1502399000</v>
      </c>
      <c r="Q37" s="14">
        <v>0</v>
      </c>
      <c r="R37" s="15" t="s">
        <v>141</v>
      </c>
      <c r="S37" s="16" t="s">
        <v>142</v>
      </c>
      <c r="T37" s="15" t="s">
        <v>143</v>
      </c>
    </row>
    <row r="38" spans="1:20" ht="15.75" customHeight="1" x14ac:dyDescent="0.25">
      <c r="A38" s="10" t="s">
        <v>104</v>
      </c>
      <c r="B38" s="11">
        <v>1</v>
      </c>
      <c r="C38" s="11">
        <v>6</v>
      </c>
      <c r="D38" s="11">
        <v>62</v>
      </c>
      <c r="E38" s="11">
        <v>7565</v>
      </c>
      <c r="F38" s="11" t="s">
        <v>1</v>
      </c>
      <c r="G38" s="11" t="s">
        <v>158</v>
      </c>
      <c r="H38" s="11" t="s">
        <v>105</v>
      </c>
      <c r="I38" s="11" t="s">
        <v>4</v>
      </c>
      <c r="J38" s="10" t="s">
        <v>219</v>
      </c>
      <c r="K38" s="10">
        <f t="shared" si="0"/>
        <v>2020</v>
      </c>
      <c r="L38" s="12">
        <v>44013</v>
      </c>
      <c r="M38" s="12">
        <v>45443</v>
      </c>
      <c r="N38" s="11" t="s">
        <v>334</v>
      </c>
      <c r="O38" s="13">
        <v>295960318512</v>
      </c>
      <c r="P38" s="13">
        <v>227920393300</v>
      </c>
      <c r="Q38" s="14">
        <v>9.2317441441205662E-3</v>
      </c>
      <c r="R38" s="15">
        <v>2750</v>
      </c>
      <c r="S38" s="16">
        <v>2462</v>
      </c>
      <c r="T38" s="15" t="s">
        <v>220</v>
      </c>
    </row>
    <row r="39" spans="1:20" ht="15.75" customHeight="1" x14ac:dyDescent="0.25">
      <c r="A39" s="10" t="s">
        <v>104</v>
      </c>
      <c r="B39" s="11">
        <v>1</v>
      </c>
      <c r="C39" s="11">
        <v>17</v>
      </c>
      <c r="D39" s="11">
        <v>114</v>
      </c>
      <c r="E39" s="11">
        <v>7740</v>
      </c>
      <c r="F39" s="11" t="s">
        <v>262</v>
      </c>
      <c r="G39" s="11" t="s">
        <v>254</v>
      </c>
      <c r="H39" s="11" t="s">
        <v>105</v>
      </c>
      <c r="I39" s="11" t="s">
        <v>4</v>
      </c>
      <c r="J39" s="10" t="s">
        <v>263</v>
      </c>
      <c r="K39" s="10">
        <f t="shared" si="0"/>
        <v>2021</v>
      </c>
      <c r="L39" s="12">
        <v>44197</v>
      </c>
      <c r="M39" s="12">
        <v>45657</v>
      </c>
      <c r="N39" s="11" t="s">
        <v>333</v>
      </c>
      <c r="O39" s="13">
        <v>52307877664</v>
      </c>
      <c r="P39" s="13">
        <v>436782882</v>
      </c>
      <c r="Q39" s="14">
        <v>0</v>
      </c>
      <c r="R39" s="15" t="s">
        <v>264</v>
      </c>
      <c r="S39" s="16">
        <v>0</v>
      </c>
      <c r="T39" s="15" t="s">
        <v>265</v>
      </c>
    </row>
    <row r="40" spans="1:20" ht="15.75" customHeight="1" x14ac:dyDescent="0.25">
      <c r="A40" s="10" t="s">
        <v>104</v>
      </c>
      <c r="B40" s="11">
        <v>1</v>
      </c>
      <c r="C40" s="11">
        <v>17</v>
      </c>
      <c r="D40" s="11">
        <v>113</v>
      </c>
      <c r="E40" s="11">
        <v>7740</v>
      </c>
      <c r="F40" s="11" t="s">
        <v>262</v>
      </c>
      <c r="G40" s="11" t="s">
        <v>254</v>
      </c>
      <c r="H40" s="11" t="s">
        <v>105</v>
      </c>
      <c r="I40" s="11" t="s">
        <v>4</v>
      </c>
      <c r="J40" s="10" t="s">
        <v>263</v>
      </c>
      <c r="K40" s="10">
        <f t="shared" si="0"/>
        <v>2020</v>
      </c>
      <c r="L40" s="12">
        <v>44013</v>
      </c>
      <c r="M40" s="12">
        <v>45443</v>
      </c>
      <c r="N40" s="11" t="s">
        <v>333</v>
      </c>
      <c r="O40" s="13">
        <v>52307877664</v>
      </c>
      <c r="P40" s="13">
        <v>18827000000</v>
      </c>
      <c r="Q40" s="14">
        <v>0</v>
      </c>
      <c r="R40" s="15">
        <v>5900</v>
      </c>
      <c r="S40" s="16">
        <v>0</v>
      </c>
      <c r="T40" s="15" t="s">
        <v>266</v>
      </c>
    </row>
    <row r="41" spans="1:20" ht="15.75" customHeight="1" x14ac:dyDescent="0.25">
      <c r="A41" s="10" t="s">
        <v>104</v>
      </c>
      <c r="B41" s="11">
        <v>1</v>
      </c>
      <c r="C41" s="11">
        <v>17</v>
      </c>
      <c r="D41" s="11">
        <v>114</v>
      </c>
      <c r="E41" s="11">
        <v>7740</v>
      </c>
      <c r="F41" s="11" t="s">
        <v>262</v>
      </c>
      <c r="G41" s="11" t="s">
        <v>254</v>
      </c>
      <c r="H41" s="11" t="s">
        <v>105</v>
      </c>
      <c r="I41" s="11" t="s">
        <v>4</v>
      </c>
      <c r="J41" s="10" t="s">
        <v>263</v>
      </c>
      <c r="K41" s="10">
        <f t="shared" si="0"/>
        <v>2020</v>
      </c>
      <c r="L41" s="12">
        <v>44013</v>
      </c>
      <c r="M41" s="12">
        <v>45443</v>
      </c>
      <c r="N41" s="11" t="s">
        <v>333</v>
      </c>
      <c r="O41" s="13">
        <v>52307877664</v>
      </c>
      <c r="P41" s="13">
        <v>5510000000</v>
      </c>
      <c r="Q41" s="14">
        <v>0</v>
      </c>
      <c r="R41" s="15">
        <v>2000</v>
      </c>
      <c r="S41" s="16">
        <v>0</v>
      </c>
      <c r="T41" s="15" t="s">
        <v>267</v>
      </c>
    </row>
    <row r="42" spans="1:20" ht="15.75" customHeight="1" x14ac:dyDescent="0.25">
      <c r="A42" s="10" t="s">
        <v>104</v>
      </c>
      <c r="B42" s="11">
        <v>1</v>
      </c>
      <c r="C42" s="11">
        <v>6</v>
      </c>
      <c r="D42" s="11">
        <v>43</v>
      </c>
      <c r="E42" s="11">
        <v>7744</v>
      </c>
      <c r="F42" s="11" t="s">
        <v>262</v>
      </c>
      <c r="G42" s="11" t="s">
        <v>254</v>
      </c>
      <c r="H42" s="11" t="s">
        <v>105</v>
      </c>
      <c r="I42" s="11" t="s">
        <v>4</v>
      </c>
      <c r="J42" s="10" t="s">
        <v>268</v>
      </c>
      <c r="K42" s="10">
        <f t="shared" si="0"/>
        <v>2020</v>
      </c>
      <c r="L42" s="12">
        <v>44013</v>
      </c>
      <c r="M42" s="12">
        <v>45443</v>
      </c>
      <c r="N42" s="11" t="s">
        <v>334</v>
      </c>
      <c r="O42" s="13">
        <v>1021048228876</v>
      </c>
      <c r="P42" s="13">
        <v>37358493</v>
      </c>
      <c r="Q42" s="14">
        <v>0</v>
      </c>
      <c r="R42" s="15">
        <v>33500</v>
      </c>
      <c r="S42" s="16" t="s">
        <v>71</v>
      </c>
      <c r="T42" s="15" t="s">
        <v>269</v>
      </c>
    </row>
    <row r="43" spans="1:20" ht="15.75" customHeight="1" x14ac:dyDescent="0.25">
      <c r="A43" s="10" t="s">
        <v>104</v>
      </c>
      <c r="B43" s="11">
        <v>1</v>
      </c>
      <c r="C43" s="11">
        <v>6</v>
      </c>
      <c r="D43" s="11">
        <v>54</v>
      </c>
      <c r="E43" s="11">
        <v>7744</v>
      </c>
      <c r="F43" s="11" t="s">
        <v>262</v>
      </c>
      <c r="G43" s="11" t="s">
        <v>254</v>
      </c>
      <c r="H43" s="11" t="s">
        <v>105</v>
      </c>
      <c r="I43" s="11" t="s">
        <v>4</v>
      </c>
      <c r="J43" s="10" t="s">
        <v>268</v>
      </c>
      <c r="K43" s="10">
        <f t="shared" si="0"/>
        <v>2020</v>
      </c>
      <c r="L43" s="12">
        <v>44013</v>
      </c>
      <c r="M43" s="12">
        <v>45443</v>
      </c>
      <c r="N43" s="11" t="s">
        <v>334</v>
      </c>
      <c r="O43" s="13">
        <v>1021048228876</v>
      </c>
      <c r="P43" s="13">
        <v>5596280601</v>
      </c>
      <c r="Q43" s="14">
        <v>0</v>
      </c>
      <c r="R43" s="15">
        <v>71000</v>
      </c>
      <c r="S43" s="16" t="s">
        <v>71</v>
      </c>
      <c r="T43" s="15" t="s">
        <v>270</v>
      </c>
    </row>
    <row r="44" spans="1:20" ht="15.75" customHeight="1" x14ac:dyDescent="0.25">
      <c r="A44" s="10" t="s">
        <v>104</v>
      </c>
      <c r="B44" s="11">
        <v>5</v>
      </c>
      <c r="C44" s="11">
        <v>56</v>
      </c>
      <c r="D44" s="11">
        <v>513</v>
      </c>
      <c r="E44" s="11">
        <v>7748</v>
      </c>
      <c r="F44" s="11" t="s">
        <v>262</v>
      </c>
      <c r="G44" s="11" t="s">
        <v>254</v>
      </c>
      <c r="H44" s="11" t="s">
        <v>105</v>
      </c>
      <c r="I44" s="11" t="s">
        <v>4</v>
      </c>
      <c r="J44" s="10" t="s">
        <v>271</v>
      </c>
      <c r="K44" s="10">
        <f t="shared" si="0"/>
        <v>2020</v>
      </c>
      <c r="L44" s="12">
        <v>44013</v>
      </c>
      <c r="M44" s="12">
        <v>45443</v>
      </c>
      <c r="N44" s="11" t="s">
        <v>334</v>
      </c>
      <c r="O44" s="13">
        <v>1200783597791</v>
      </c>
      <c r="P44" s="13">
        <v>8755816500</v>
      </c>
      <c r="Q44" s="14">
        <v>0</v>
      </c>
      <c r="R44" s="15" t="s">
        <v>272</v>
      </c>
      <c r="S44" s="16">
        <v>88</v>
      </c>
      <c r="T44" s="15" t="s">
        <v>273</v>
      </c>
    </row>
    <row r="45" spans="1:20" ht="15.75" customHeight="1" x14ac:dyDescent="0.25">
      <c r="A45" s="10" t="s">
        <v>104</v>
      </c>
      <c r="B45" s="11">
        <v>1</v>
      </c>
      <c r="C45" s="11">
        <v>3</v>
      </c>
      <c r="D45" s="11">
        <v>15</v>
      </c>
      <c r="E45" s="11">
        <v>7768</v>
      </c>
      <c r="F45" s="11" t="s">
        <v>262</v>
      </c>
      <c r="G45" s="11" t="s">
        <v>254</v>
      </c>
      <c r="H45" s="11" t="s">
        <v>105</v>
      </c>
      <c r="I45" s="11" t="s">
        <v>4</v>
      </c>
      <c r="J45" s="10" t="s">
        <v>274</v>
      </c>
      <c r="K45" s="10">
        <f t="shared" si="0"/>
        <v>2020</v>
      </c>
      <c r="L45" s="12">
        <v>44013</v>
      </c>
      <c r="M45" s="12">
        <v>45443</v>
      </c>
      <c r="N45" s="11" t="s">
        <v>334</v>
      </c>
      <c r="O45" s="13">
        <v>40710623342</v>
      </c>
      <c r="P45" s="13">
        <v>821752348</v>
      </c>
      <c r="Q45" s="14">
        <v>0.04</v>
      </c>
      <c r="R45" s="15" t="s">
        <v>275</v>
      </c>
      <c r="S45" s="16" t="s">
        <v>276</v>
      </c>
      <c r="T45" s="15" t="s">
        <v>277</v>
      </c>
    </row>
    <row r="46" spans="1:20" ht="15.75" customHeight="1" x14ac:dyDescent="0.25">
      <c r="A46" s="10" t="s">
        <v>104</v>
      </c>
      <c r="B46" s="11">
        <v>1</v>
      </c>
      <c r="C46" s="11">
        <v>6</v>
      </c>
      <c r="D46" s="11">
        <v>59</v>
      </c>
      <c r="E46" s="11">
        <v>7771</v>
      </c>
      <c r="F46" s="11" t="s">
        <v>262</v>
      </c>
      <c r="G46" s="11" t="s">
        <v>254</v>
      </c>
      <c r="H46" s="11" t="s">
        <v>105</v>
      </c>
      <c r="I46" s="11" t="s">
        <v>4</v>
      </c>
      <c r="J46" s="10" t="s">
        <v>278</v>
      </c>
      <c r="K46" s="10">
        <f t="shared" si="0"/>
        <v>2020</v>
      </c>
      <c r="L46" s="12">
        <v>44013</v>
      </c>
      <c r="M46" s="12">
        <v>45443</v>
      </c>
      <c r="N46" s="11" t="s">
        <v>334</v>
      </c>
      <c r="O46" s="13">
        <v>332392008080</v>
      </c>
      <c r="P46" s="13">
        <v>350000000</v>
      </c>
      <c r="Q46" s="14">
        <v>0</v>
      </c>
      <c r="R46" s="15">
        <v>2561</v>
      </c>
      <c r="S46" s="16" t="s">
        <v>71</v>
      </c>
      <c r="T46" s="15" t="s">
        <v>279</v>
      </c>
    </row>
    <row r="47" spans="1:20" ht="15.75" customHeight="1" x14ac:dyDescent="0.25">
      <c r="A47" s="10" t="s">
        <v>157</v>
      </c>
      <c r="B47" s="11">
        <v>5</v>
      </c>
      <c r="C47" s="11">
        <v>56</v>
      </c>
      <c r="D47" s="11">
        <v>71</v>
      </c>
      <c r="E47" s="11">
        <v>7816</v>
      </c>
      <c r="F47" s="11" t="s">
        <v>1</v>
      </c>
      <c r="G47" s="11" t="s">
        <v>158</v>
      </c>
      <c r="H47" s="11" t="s">
        <v>159</v>
      </c>
      <c r="I47" s="11" t="s">
        <v>4</v>
      </c>
      <c r="J47" s="10" t="s">
        <v>160</v>
      </c>
      <c r="K47" s="10">
        <v>2020</v>
      </c>
      <c r="L47" s="12">
        <v>44002</v>
      </c>
      <c r="M47" s="12">
        <v>44187</v>
      </c>
      <c r="N47" s="11" t="s">
        <v>6</v>
      </c>
      <c r="O47" s="13">
        <v>11569000000</v>
      </c>
      <c r="P47" s="13">
        <v>11569000000</v>
      </c>
      <c r="Q47" s="14">
        <v>0</v>
      </c>
      <c r="R47" s="15"/>
      <c r="S47" s="16"/>
      <c r="T47" s="15" t="s">
        <v>370</v>
      </c>
    </row>
    <row r="48" spans="1:20" ht="15.75" customHeight="1" x14ac:dyDescent="0.25">
      <c r="A48" s="10" t="s">
        <v>157</v>
      </c>
      <c r="B48" s="11">
        <v>5</v>
      </c>
      <c r="C48" s="11">
        <v>56</v>
      </c>
      <c r="D48" s="11">
        <v>71</v>
      </c>
      <c r="E48" s="11">
        <v>7816</v>
      </c>
      <c r="F48" s="11" t="s">
        <v>1</v>
      </c>
      <c r="G48" s="11" t="s">
        <v>158</v>
      </c>
      <c r="H48" s="11" t="s">
        <v>159</v>
      </c>
      <c r="I48" s="11" t="s">
        <v>4</v>
      </c>
      <c r="J48" s="10" t="s">
        <v>160</v>
      </c>
      <c r="K48" s="10">
        <v>2020</v>
      </c>
      <c r="L48" s="12">
        <v>44002</v>
      </c>
      <c r="M48" s="12">
        <v>44187</v>
      </c>
      <c r="N48" s="11" t="s">
        <v>6</v>
      </c>
      <c r="O48" s="13">
        <v>5000000000</v>
      </c>
      <c r="P48" s="13">
        <v>5000000000</v>
      </c>
      <c r="Q48" s="14">
        <v>0</v>
      </c>
      <c r="R48" s="15"/>
      <c r="S48" s="16"/>
      <c r="T48" s="15" t="s">
        <v>371</v>
      </c>
    </row>
    <row r="49" spans="1:20" ht="15.75" customHeight="1" x14ac:dyDescent="0.25">
      <c r="A49" s="10" t="s">
        <v>157</v>
      </c>
      <c r="B49" s="11">
        <v>5</v>
      </c>
      <c r="C49" s="11">
        <v>56</v>
      </c>
      <c r="D49" s="11">
        <v>71</v>
      </c>
      <c r="E49" s="11">
        <v>7816</v>
      </c>
      <c r="F49" s="11" t="s">
        <v>1</v>
      </c>
      <c r="G49" s="11" t="s">
        <v>158</v>
      </c>
      <c r="H49" s="11" t="s">
        <v>159</v>
      </c>
      <c r="I49" s="11" t="s">
        <v>4</v>
      </c>
      <c r="J49" s="10" t="s">
        <v>160</v>
      </c>
      <c r="K49" s="10">
        <f t="shared" si="0"/>
        <v>2020</v>
      </c>
      <c r="L49" s="12">
        <v>43983</v>
      </c>
      <c r="M49" s="12">
        <v>44926</v>
      </c>
      <c r="N49" s="11" t="s">
        <v>6</v>
      </c>
      <c r="O49" s="13">
        <v>32131000000</v>
      </c>
      <c r="P49" s="13">
        <v>12131000000</v>
      </c>
      <c r="Q49" s="14">
        <v>0</v>
      </c>
      <c r="R49" s="15">
        <v>7715778</v>
      </c>
      <c r="S49" s="16">
        <v>240</v>
      </c>
      <c r="T49" s="15" t="s">
        <v>372</v>
      </c>
    </row>
    <row r="50" spans="1:20" ht="15.75" customHeight="1" x14ac:dyDescent="0.25">
      <c r="A50" s="10" t="s">
        <v>79</v>
      </c>
      <c r="B50" s="11">
        <v>2</v>
      </c>
      <c r="C50" s="11">
        <v>30</v>
      </c>
      <c r="D50" s="11"/>
      <c r="E50" s="11">
        <v>7658</v>
      </c>
      <c r="F50" s="11" t="s">
        <v>1</v>
      </c>
      <c r="G50" s="11" t="s">
        <v>1</v>
      </c>
      <c r="H50" s="11" t="s">
        <v>80</v>
      </c>
      <c r="I50" s="11" t="s">
        <v>81</v>
      </c>
      <c r="J50" s="10" t="s">
        <v>82</v>
      </c>
      <c r="K50" s="10">
        <f t="shared" si="0"/>
        <v>2020</v>
      </c>
      <c r="L50" s="12">
        <v>43983</v>
      </c>
      <c r="M50" s="12">
        <v>45443</v>
      </c>
      <c r="N50" s="11" t="s">
        <v>6</v>
      </c>
      <c r="O50" s="13">
        <v>34294000000</v>
      </c>
      <c r="P50" s="13">
        <v>34294000000</v>
      </c>
      <c r="Q50" s="14">
        <v>4.8300000000000003E-2</v>
      </c>
      <c r="R50" s="15" t="s">
        <v>83</v>
      </c>
      <c r="S50" s="16">
        <v>17</v>
      </c>
      <c r="T50" s="15" t="s">
        <v>84</v>
      </c>
    </row>
    <row r="51" spans="1:20" ht="15.75" customHeight="1" x14ac:dyDescent="0.25">
      <c r="A51" s="10" t="s">
        <v>85</v>
      </c>
      <c r="B51" s="11">
        <v>3</v>
      </c>
      <c r="C51" s="11">
        <v>47</v>
      </c>
      <c r="D51" s="11">
        <v>344</v>
      </c>
      <c r="E51" s="11">
        <v>7765</v>
      </c>
      <c r="F51" s="11" t="s">
        <v>1</v>
      </c>
      <c r="G51" s="11" t="s">
        <v>1</v>
      </c>
      <c r="H51" s="11" t="s">
        <v>80</v>
      </c>
      <c r="I51" s="11" t="s">
        <v>4</v>
      </c>
      <c r="J51" s="10" t="s">
        <v>86</v>
      </c>
      <c r="K51" s="10">
        <f t="shared" si="0"/>
        <v>2021</v>
      </c>
      <c r="L51" s="12">
        <v>44197</v>
      </c>
      <c r="M51" s="12">
        <v>45291</v>
      </c>
      <c r="N51" s="11" t="s">
        <v>333</v>
      </c>
      <c r="O51" s="13">
        <v>42603000000</v>
      </c>
      <c r="P51" s="13">
        <v>9250000000</v>
      </c>
      <c r="Q51" s="14">
        <v>6.0793840809332672E-3</v>
      </c>
      <c r="R51" s="15" t="s">
        <v>88</v>
      </c>
      <c r="S51" s="16">
        <v>32</v>
      </c>
      <c r="T51" s="15" t="s">
        <v>89</v>
      </c>
    </row>
    <row r="52" spans="1:20" ht="15.75" customHeight="1" x14ac:dyDescent="0.25">
      <c r="A52" s="10" t="s">
        <v>85</v>
      </c>
      <c r="B52" s="11">
        <v>3</v>
      </c>
      <c r="C52" s="11">
        <v>48</v>
      </c>
      <c r="D52" s="11">
        <v>370</v>
      </c>
      <c r="E52" s="11">
        <v>7783</v>
      </c>
      <c r="F52" s="11" t="s">
        <v>1</v>
      </c>
      <c r="G52" s="11" t="s">
        <v>1</v>
      </c>
      <c r="H52" s="11" t="s">
        <v>80</v>
      </c>
      <c r="I52" s="11" t="s">
        <v>4</v>
      </c>
      <c r="J52" s="10" t="s">
        <v>90</v>
      </c>
      <c r="K52" s="10">
        <f t="shared" si="0"/>
        <v>2021</v>
      </c>
      <c r="L52" s="12">
        <v>44256</v>
      </c>
      <c r="M52" s="12">
        <v>45291</v>
      </c>
      <c r="N52" s="11" t="s">
        <v>333</v>
      </c>
      <c r="O52" s="13">
        <v>3968000000</v>
      </c>
      <c r="P52" s="13">
        <v>2361000000</v>
      </c>
      <c r="Q52" s="14">
        <v>0</v>
      </c>
      <c r="R52" s="15">
        <v>5443.7777777777783</v>
      </c>
      <c r="S52" s="16" t="s">
        <v>91</v>
      </c>
      <c r="T52" s="15"/>
    </row>
    <row r="53" spans="1:20" ht="15.75" customHeight="1" x14ac:dyDescent="0.25">
      <c r="A53" s="10" t="s">
        <v>85</v>
      </c>
      <c r="B53" s="11">
        <v>3</v>
      </c>
      <c r="C53" s="11">
        <v>48</v>
      </c>
      <c r="D53" s="11">
        <v>345</v>
      </c>
      <c r="E53" s="11">
        <v>7783</v>
      </c>
      <c r="F53" s="11" t="s">
        <v>1</v>
      </c>
      <c r="G53" s="11" t="s">
        <v>1</v>
      </c>
      <c r="H53" s="11" t="s">
        <v>80</v>
      </c>
      <c r="I53" s="11" t="s">
        <v>4</v>
      </c>
      <c r="J53" s="10" t="s">
        <v>92</v>
      </c>
      <c r="K53" s="10">
        <f t="shared" si="0"/>
        <v>2021</v>
      </c>
      <c r="L53" s="12">
        <v>44197</v>
      </c>
      <c r="M53" s="12">
        <v>45291</v>
      </c>
      <c r="N53" s="11" t="s">
        <v>334</v>
      </c>
      <c r="O53" s="13">
        <v>87721000000</v>
      </c>
      <c r="P53" s="13">
        <v>48710000000</v>
      </c>
      <c r="Q53" s="14">
        <v>8.6182328062835573E-3</v>
      </c>
      <c r="R53" s="15">
        <v>195976</v>
      </c>
      <c r="S53" s="16">
        <v>130</v>
      </c>
      <c r="T53" s="15" t="s">
        <v>93</v>
      </c>
    </row>
    <row r="54" spans="1:20" ht="15.75" customHeight="1" x14ac:dyDescent="0.25">
      <c r="A54" s="10" t="s">
        <v>85</v>
      </c>
      <c r="B54" s="11">
        <v>3</v>
      </c>
      <c r="C54" s="11">
        <v>48</v>
      </c>
      <c r="D54" s="11">
        <v>355</v>
      </c>
      <c r="E54" s="11">
        <v>7695</v>
      </c>
      <c r="F54" s="11" t="s">
        <v>1</v>
      </c>
      <c r="G54" s="11" t="s">
        <v>1</v>
      </c>
      <c r="H54" s="11" t="s">
        <v>80</v>
      </c>
      <c r="I54" s="11" t="s">
        <v>4</v>
      </c>
      <c r="J54" s="10" t="s">
        <v>94</v>
      </c>
      <c r="K54" s="10">
        <f t="shared" si="0"/>
        <v>2020</v>
      </c>
      <c r="L54" s="12">
        <v>44013</v>
      </c>
      <c r="M54" s="12">
        <v>45473</v>
      </c>
      <c r="N54" s="11" t="s">
        <v>333</v>
      </c>
      <c r="O54" s="13">
        <v>21855000000</v>
      </c>
      <c r="P54" s="13">
        <v>15890000000</v>
      </c>
      <c r="Q54" s="14">
        <v>0</v>
      </c>
      <c r="R54" s="15" t="s">
        <v>91</v>
      </c>
      <c r="S54" s="16">
        <v>100</v>
      </c>
      <c r="T54" s="15"/>
    </row>
    <row r="55" spans="1:20" ht="15.75" customHeight="1" x14ac:dyDescent="0.25">
      <c r="A55" s="10" t="s">
        <v>85</v>
      </c>
      <c r="B55" s="11">
        <v>3</v>
      </c>
      <c r="C55" s="11">
        <v>48</v>
      </c>
      <c r="D55" s="11">
        <v>367</v>
      </c>
      <c r="E55" s="11">
        <v>7695</v>
      </c>
      <c r="F55" s="11" t="s">
        <v>1</v>
      </c>
      <c r="G55" s="11" t="s">
        <v>1</v>
      </c>
      <c r="H55" s="11" t="s">
        <v>80</v>
      </c>
      <c r="I55" s="11" t="s">
        <v>4</v>
      </c>
      <c r="J55" s="10" t="s">
        <v>95</v>
      </c>
      <c r="K55" s="10">
        <f t="shared" si="0"/>
        <v>2020</v>
      </c>
      <c r="L55" s="12">
        <v>44013</v>
      </c>
      <c r="M55" s="12">
        <v>45473</v>
      </c>
      <c r="N55" s="11" t="s">
        <v>333</v>
      </c>
      <c r="O55" s="13">
        <v>13409000000</v>
      </c>
      <c r="P55" s="13">
        <v>10200000000</v>
      </c>
      <c r="Q55" s="14">
        <v>0</v>
      </c>
      <c r="R55" s="15" t="s">
        <v>91</v>
      </c>
      <c r="S55" s="16">
        <v>100</v>
      </c>
      <c r="T55" s="15"/>
    </row>
    <row r="56" spans="1:20" ht="15.75" customHeight="1" x14ac:dyDescent="0.25">
      <c r="A56" s="10" t="s">
        <v>85</v>
      </c>
      <c r="B56" s="11">
        <v>3</v>
      </c>
      <c r="C56" s="11">
        <v>48</v>
      </c>
      <c r="D56" s="11">
        <v>351</v>
      </c>
      <c r="E56" s="11">
        <v>7797</v>
      </c>
      <c r="F56" s="11" t="s">
        <v>1</v>
      </c>
      <c r="G56" s="11" t="s">
        <v>1</v>
      </c>
      <c r="H56" s="11" t="s">
        <v>80</v>
      </c>
      <c r="I56" s="11" t="s">
        <v>4</v>
      </c>
      <c r="J56" s="10" t="s">
        <v>96</v>
      </c>
      <c r="K56" s="10">
        <f t="shared" si="0"/>
        <v>2021</v>
      </c>
      <c r="L56" s="12">
        <v>44285</v>
      </c>
      <c r="M56" s="12">
        <v>45168</v>
      </c>
      <c r="N56" s="11" t="s">
        <v>6</v>
      </c>
      <c r="O56" s="13">
        <v>201466000000</v>
      </c>
      <c r="P56" s="13">
        <v>66385000000</v>
      </c>
      <c r="Q56" s="14">
        <v>6.7108097644267518E-3</v>
      </c>
      <c r="R56" s="15">
        <v>7743955</v>
      </c>
      <c r="S56" s="16">
        <v>250</v>
      </c>
      <c r="T56" s="15" t="s">
        <v>97</v>
      </c>
    </row>
    <row r="57" spans="1:20" ht="15.75" customHeight="1" x14ac:dyDescent="0.25">
      <c r="A57" s="10" t="s">
        <v>85</v>
      </c>
      <c r="B57" s="11">
        <v>3</v>
      </c>
      <c r="C57" s="11">
        <v>48</v>
      </c>
      <c r="D57" s="11">
        <v>349</v>
      </c>
      <c r="E57" s="11">
        <v>7797</v>
      </c>
      <c r="F57" s="11" t="s">
        <v>1</v>
      </c>
      <c r="G57" s="11" t="s">
        <v>1</v>
      </c>
      <c r="H57" s="11" t="s">
        <v>80</v>
      </c>
      <c r="I57" s="11" t="s">
        <v>4</v>
      </c>
      <c r="J57" s="10" t="s">
        <v>98</v>
      </c>
      <c r="K57" s="10">
        <f t="shared" si="0"/>
        <v>2021</v>
      </c>
      <c r="L57" s="12">
        <v>44285</v>
      </c>
      <c r="M57" s="12">
        <v>45168</v>
      </c>
      <c r="N57" s="11" t="s">
        <v>333</v>
      </c>
      <c r="O57" s="13">
        <v>40279000000</v>
      </c>
      <c r="P57" s="13">
        <v>7629000000</v>
      </c>
      <c r="Q57" s="14">
        <v>7.4232230194394098E-3</v>
      </c>
      <c r="R57" s="15">
        <v>7743955</v>
      </c>
      <c r="S57" s="16">
        <v>150</v>
      </c>
      <c r="T57" s="15" t="s">
        <v>99</v>
      </c>
    </row>
    <row r="58" spans="1:20" ht="15.75" customHeight="1" x14ac:dyDescent="0.25">
      <c r="A58" s="10" t="s">
        <v>85</v>
      </c>
      <c r="B58" s="11">
        <v>3</v>
      </c>
      <c r="C58" s="11">
        <v>48</v>
      </c>
      <c r="D58" s="11">
        <v>352</v>
      </c>
      <c r="E58" s="11">
        <v>7797</v>
      </c>
      <c r="F58" s="11" t="s">
        <v>1</v>
      </c>
      <c r="G58" s="11" t="s">
        <v>1</v>
      </c>
      <c r="H58" s="11" t="s">
        <v>80</v>
      </c>
      <c r="I58" s="11" t="s">
        <v>4</v>
      </c>
      <c r="J58" s="10" t="s">
        <v>100</v>
      </c>
      <c r="K58" s="10">
        <f t="shared" si="0"/>
        <v>2021</v>
      </c>
      <c r="L58" s="12">
        <v>44285</v>
      </c>
      <c r="M58" s="12">
        <v>45168</v>
      </c>
      <c r="N58" s="11" t="s">
        <v>333</v>
      </c>
      <c r="O58" s="13">
        <v>18800000000</v>
      </c>
      <c r="P58" s="13">
        <v>18800000000</v>
      </c>
      <c r="Q58" s="14">
        <v>0</v>
      </c>
      <c r="R58" s="15">
        <v>7743955</v>
      </c>
      <c r="S58" s="16">
        <v>40</v>
      </c>
      <c r="T58" s="15" t="s">
        <v>101</v>
      </c>
    </row>
    <row r="59" spans="1:20" ht="15.75" customHeight="1" x14ac:dyDescent="0.25">
      <c r="A59" s="10" t="s">
        <v>85</v>
      </c>
      <c r="B59" s="11">
        <v>3</v>
      </c>
      <c r="C59" s="11">
        <v>48</v>
      </c>
      <c r="D59" s="11">
        <v>371</v>
      </c>
      <c r="E59" s="11">
        <v>7797</v>
      </c>
      <c r="F59" s="11" t="s">
        <v>1</v>
      </c>
      <c r="G59" s="11" t="s">
        <v>1</v>
      </c>
      <c r="H59" s="11" t="s">
        <v>80</v>
      </c>
      <c r="I59" s="11" t="s">
        <v>4</v>
      </c>
      <c r="J59" s="10" t="s">
        <v>102</v>
      </c>
      <c r="K59" s="10">
        <f t="shared" si="0"/>
        <v>2021</v>
      </c>
      <c r="L59" s="12">
        <v>44285</v>
      </c>
      <c r="M59" s="12">
        <v>45534</v>
      </c>
      <c r="N59" s="11" t="s">
        <v>333</v>
      </c>
      <c r="O59" s="13">
        <v>18045000000</v>
      </c>
      <c r="P59" s="13">
        <v>17137000000</v>
      </c>
      <c r="Q59" s="14">
        <v>0</v>
      </c>
      <c r="R59" s="15">
        <v>7743955</v>
      </c>
      <c r="S59" s="16">
        <v>150</v>
      </c>
      <c r="T59" s="15" t="s">
        <v>103</v>
      </c>
    </row>
    <row r="60" spans="1:20" ht="15.75" customHeight="1" x14ac:dyDescent="0.25">
      <c r="A60" s="10" t="s">
        <v>85</v>
      </c>
      <c r="B60" s="11">
        <v>3</v>
      </c>
      <c r="C60" s="11">
        <v>47</v>
      </c>
      <c r="D60" s="11">
        <v>342</v>
      </c>
      <c r="E60" s="11">
        <v>7765</v>
      </c>
      <c r="F60" s="11" t="s">
        <v>1</v>
      </c>
      <c r="G60" s="11" t="s">
        <v>145</v>
      </c>
      <c r="H60" s="11" t="s">
        <v>80</v>
      </c>
      <c r="I60" s="11" t="s">
        <v>4</v>
      </c>
      <c r="J60" s="10" t="s">
        <v>149</v>
      </c>
      <c r="K60" s="10">
        <f t="shared" si="0"/>
        <v>2020</v>
      </c>
      <c r="L60" s="12">
        <v>44013</v>
      </c>
      <c r="M60" s="12">
        <v>45291</v>
      </c>
      <c r="N60" s="11" t="s">
        <v>333</v>
      </c>
      <c r="O60" s="13">
        <v>46712000000</v>
      </c>
      <c r="P60" s="13">
        <v>32627000000</v>
      </c>
      <c r="Q60" s="14">
        <v>0</v>
      </c>
      <c r="R60" s="15">
        <v>500</v>
      </c>
      <c r="S60" s="16">
        <v>399</v>
      </c>
      <c r="T60" s="15" t="s">
        <v>150</v>
      </c>
    </row>
    <row r="61" spans="1:20" ht="15.75" customHeight="1" x14ac:dyDescent="0.25">
      <c r="A61" s="10" t="s">
        <v>85</v>
      </c>
      <c r="B61" s="11">
        <v>3</v>
      </c>
      <c r="C61" s="11">
        <v>46</v>
      </c>
      <c r="D61" s="11">
        <v>340</v>
      </c>
      <c r="E61" s="11">
        <v>7640</v>
      </c>
      <c r="F61" s="11" t="s">
        <v>1</v>
      </c>
      <c r="G61" s="11" t="s">
        <v>158</v>
      </c>
      <c r="H61" s="11" t="s">
        <v>80</v>
      </c>
      <c r="I61" s="11" t="s">
        <v>4</v>
      </c>
      <c r="J61" s="10" t="s">
        <v>208</v>
      </c>
      <c r="K61" s="10">
        <f t="shared" si="0"/>
        <v>2021</v>
      </c>
      <c r="L61" s="12">
        <v>44228</v>
      </c>
      <c r="M61" s="12">
        <v>44561</v>
      </c>
      <c r="N61" s="11" t="s">
        <v>333</v>
      </c>
      <c r="O61" s="13">
        <v>500000000</v>
      </c>
      <c r="P61" s="13">
        <v>500000000</v>
      </c>
      <c r="Q61" s="14">
        <v>0</v>
      </c>
      <c r="R61" s="15" t="s">
        <v>209</v>
      </c>
      <c r="S61" s="16" t="s">
        <v>91</v>
      </c>
      <c r="T61" s="15" t="s">
        <v>210</v>
      </c>
    </row>
    <row r="62" spans="1:20" ht="15.75" customHeight="1" x14ac:dyDescent="0.25">
      <c r="A62" s="10" t="s">
        <v>85</v>
      </c>
      <c r="B62" s="11">
        <v>3</v>
      </c>
      <c r="C62" s="11">
        <v>48</v>
      </c>
      <c r="D62" s="11">
        <v>347</v>
      </c>
      <c r="E62" s="11">
        <v>7783</v>
      </c>
      <c r="F62" s="11" t="s">
        <v>1</v>
      </c>
      <c r="G62" s="11" t="s">
        <v>158</v>
      </c>
      <c r="H62" s="11" t="s">
        <v>80</v>
      </c>
      <c r="I62" s="11" t="s">
        <v>4</v>
      </c>
      <c r="J62" s="10" t="s">
        <v>211</v>
      </c>
      <c r="K62" s="10">
        <f t="shared" si="0"/>
        <v>2021</v>
      </c>
      <c r="L62" s="12">
        <v>44228</v>
      </c>
      <c r="M62" s="12">
        <v>44561</v>
      </c>
      <c r="N62" s="11" t="s">
        <v>333</v>
      </c>
      <c r="O62" s="13">
        <v>2947000000</v>
      </c>
      <c r="P62" s="13">
        <v>1411000000</v>
      </c>
      <c r="Q62" s="14">
        <v>0</v>
      </c>
      <c r="R62" s="15">
        <v>1062</v>
      </c>
      <c r="S62" s="16">
        <v>50</v>
      </c>
      <c r="T62" s="15" t="s">
        <v>212</v>
      </c>
    </row>
    <row r="63" spans="1:20" ht="15.75" customHeight="1" x14ac:dyDescent="0.25">
      <c r="A63" s="10" t="s">
        <v>85</v>
      </c>
      <c r="B63" s="11">
        <v>3</v>
      </c>
      <c r="C63" s="11">
        <v>48</v>
      </c>
      <c r="D63" s="11">
        <v>348</v>
      </c>
      <c r="E63" s="11">
        <v>7783</v>
      </c>
      <c r="F63" s="11" t="s">
        <v>1</v>
      </c>
      <c r="G63" s="11" t="s">
        <v>158</v>
      </c>
      <c r="H63" s="11" t="s">
        <v>80</v>
      </c>
      <c r="I63" s="11" t="s">
        <v>4</v>
      </c>
      <c r="J63" s="10" t="s">
        <v>213</v>
      </c>
      <c r="K63" s="10">
        <f t="shared" si="0"/>
        <v>2021</v>
      </c>
      <c r="L63" s="12">
        <v>44197</v>
      </c>
      <c r="M63" s="12">
        <v>45291</v>
      </c>
      <c r="N63" s="11" t="s">
        <v>333</v>
      </c>
      <c r="O63" s="13">
        <v>97451000000</v>
      </c>
      <c r="P63" s="13">
        <v>95601000000</v>
      </c>
      <c r="Q63" s="14">
        <v>0</v>
      </c>
      <c r="R63" s="15" t="s">
        <v>91</v>
      </c>
      <c r="S63" s="16">
        <v>299</v>
      </c>
      <c r="T63" s="15"/>
    </row>
    <row r="64" spans="1:20" ht="15.75" customHeight="1" x14ac:dyDescent="0.25">
      <c r="A64" s="10" t="s">
        <v>85</v>
      </c>
      <c r="B64" s="11">
        <v>3</v>
      </c>
      <c r="C64" s="11">
        <v>48</v>
      </c>
      <c r="D64" s="11">
        <v>346</v>
      </c>
      <c r="E64" s="11">
        <v>7792</v>
      </c>
      <c r="F64" s="11" t="s">
        <v>1</v>
      </c>
      <c r="G64" s="11" t="s">
        <v>158</v>
      </c>
      <c r="H64" s="11" t="s">
        <v>80</v>
      </c>
      <c r="I64" s="11" t="s">
        <v>4</v>
      </c>
      <c r="J64" s="10" t="s">
        <v>214</v>
      </c>
      <c r="K64" s="10">
        <f t="shared" si="0"/>
        <v>2016</v>
      </c>
      <c r="L64" s="12">
        <v>42370</v>
      </c>
      <c r="M64" s="12">
        <v>44560</v>
      </c>
      <c r="N64" s="11" t="s">
        <v>334</v>
      </c>
      <c r="O64" s="13">
        <v>186955000000</v>
      </c>
      <c r="P64" s="13">
        <v>12066000000</v>
      </c>
      <c r="Q64" s="14">
        <v>0.76863951218207593</v>
      </c>
      <c r="R64" s="15">
        <v>7743955</v>
      </c>
      <c r="S64" s="16" t="s">
        <v>215</v>
      </c>
      <c r="T64" s="15" t="s">
        <v>216</v>
      </c>
    </row>
    <row r="65" spans="1:22" ht="15.75" customHeight="1" x14ac:dyDescent="0.25">
      <c r="A65" s="10" t="s">
        <v>85</v>
      </c>
      <c r="B65" s="11">
        <v>3</v>
      </c>
      <c r="C65" s="11">
        <v>48</v>
      </c>
      <c r="D65" s="11">
        <v>366</v>
      </c>
      <c r="E65" s="11">
        <v>7792</v>
      </c>
      <c r="F65" s="11" t="s">
        <v>1</v>
      </c>
      <c r="G65" s="11" t="s">
        <v>158</v>
      </c>
      <c r="H65" s="11" t="s">
        <v>80</v>
      </c>
      <c r="I65" s="11" t="s">
        <v>4</v>
      </c>
      <c r="J65" s="10" t="s">
        <v>217</v>
      </c>
      <c r="K65" s="10">
        <f t="shared" si="0"/>
        <v>2021</v>
      </c>
      <c r="L65" s="12">
        <v>44197</v>
      </c>
      <c r="M65" s="12">
        <v>45656</v>
      </c>
      <c r="N65" s="11" t="s">
        <v>333</v>
      </c>
      <c r="O65" s="13">
        <v>449374000000</v>
      </c>
      <c r="P65" s="13">
        <v>107844000000</v>
      </c>
      <c r="Q65" s="14">
        <v>2.3853182427109713E-2</v>
      </c>
      <c r="R65" s="15">
        <v>7743955</v>
      </c>
      <c r="S65" s="16">
        <v>30</v>
      </c>
      <c r="T65" s="15" t="s">
        <v>218</v>
      </c>
    </row>
    <row r="66" spans="1:22" ht="15.75" customHeight="1" x14ac:dyDescent="0.25">
      <c r="A66" s="10" t="s">
        <v>85</v>
      </c>
      <c r="B66" s="11">
        <v>3</v>
      </c>
      <c r="C66" s="11">
        <v>48</v>
      </c>
      <c r="D66" s="11">
        <v>372</v>
      </c>
      <c r="E66" s="11">
        <v>7792</v>
      </c>
      <c r="F66" s="11" t="s">
        <v>258</v>
      </c>
      <c r="G66" s="11" t="s">
        <v>254</v>
      </c>
      <c r="H66" s="11" t="s">
        <v>80</v>
      </c>
      <c r="I66" s="11" t="s">
        <v>4</v>
      </c>
      <c r="J66" s="10" t="s">
        <v>259</v>
      </c>
      <c r="K66" s="10">
        <f t="shared" si="0"/>
        <v>2020</v>
      </c>
      <c r="L66" s="12">
        <v>44013</v>
      </c>
      <c r="M66" s="12">
        <v>45473</v>
      </c>
      <c r="N66" s="11" t="s">
        <v>333</v>
      </c>
      <c r="O66" s="13">
        <v>31250000000</v>
      </c>
      <c r="P66" s="13">
        <v>28125000000</v>
      </c>
      <c r="Q66" s="14">
        <v>0</v>
      </c>
      <c r="R66" s="15" t="s">
        <v>260</v>
      </c>
      <c r="S66" s="16">
        <v>20</v>
      </c>
      <c r="T66" s="15" t="s">
        <v>261</v>
      </c>
    </row>
    <row r="67" spans="1:22" ht="15.75" customHeight="1" x14ac:dyDescent="0.25">
      <c r="A67" s="10" t="s">
        <v>132</v>
      </c>
      <c r="B67" s="11">
        <v>1</v>
      </c>
      <c r="C67" s="11">
        <v>25</v>
      </c>
      <c r="D67" s="11">
        <v>187</v>
      </c>
      <c r="E67" s="11">
        <v>7548</v>
      </c>
      <c r="F67" s="11" t="s">
        <v>19</v>
      </c>
      <c r="G67" s="11" t="s">
        <v>19</v>
      </c>
      <c r="H67" s="11" t="s">
        <v>21</v>
      </c>
      <c r="I67" s="11" t="s">
        <v>14</v>
      </c>
      <c r="J67" s="10" t="s">
        <v>133</v>
      </c>
      <c r="K67" s="10">
        <f t="shared" si="0"/>
        <v>2020</v>
      </c>
      <c r="L67" s="12">
        <v>44013</v>
      </c>
      <c r="M67" s="12">
        <v>45473</v>
      </c>
      <c r="N67" s="11" t="s">
        <v>334</v>
      </c>
      <c r="O67" s="13">
        <v>122830884306</v>
      </c>
      <c r="P67" s="13">
        <v>37541000000</v>
      </c>
      <c r="Q67" s="14">
        <v>2.6401211302209869E-2</v>
      </c>
      <c r="R67" s="15">
        <v>1693</v>
      </c>
      <c r="S67" s="16">
        <v>6758</v>
      </c>
      <c r="T67" s="15" t="s">
        <v>134</v>
      </c>
    </row>
    <row r="68" spans="1:22" ht="15.75" customHeight="1" x14ac:dyDescent="0.25">
      <c r="A68" s="10" t="s">
        <v>132</v>
      </c>
      <c r="B68" s="11">
        <v>1</v>
      </c>
      <c r="C68" s="11">
        <v>18</v>
      </c>
      <c r="D68" s="11">
        <v>120</v>
      </c>
      <c r="E68" s="11">
        <v>7773</v>
      </c>
      <c r="F68" s="11" t="s">
        <v>19</v>
      </c>
      <c r="G68" s="11" t="s">
        <v>19</v>
      </c>
      <c r="H68" s="11" t="s">
        <v>21</v>
      </c>
      <c r="I68" s="11" t="s">
        <v>14</v>
      </c>
      <c r="J68" s="10" t="s">
        <v>135</v>
      </c>
      <c r="K68" s="10">
        <f t="shared" si="0"/>
        <v>2020</v>
      </c>
      <c r="L68" s="12">
        <v>44013</v>
      </c>
      <c r="M68" s="12">
        <v>45473</v>
      </c>
      <c r="N68" s="11" t="s">
        <v>334</v>
      </c>
      <c r="O68" s="13">
        <v>17203888082</v>
      </c>
      <c r="P68" s="13">
        <v>441000000</v>
      </c>
      <c r="Q68" s="14">
        <v>7.9512829220926576E-2</v>
      </c>
      <c r="R68" s="15">
        <v>3357</v>
      </c>
      <c r="S68" s="16">
        <v>80</v>
      </c>
      <c r="T68" s="15" t="s">
        <v>136</v>
      </c>
    </row>
    <row r="69" spans="1:22" ht="15.75" customHeight="1" x14ac:dyDescent="0.25">
      <c r="A69" s="10" t="s">
        <v>132</v>
      </c>
      <c r="B69" s="11">
        <v>3</v>
      </c>
      <c r="C69" s="11">
        <v>44</v>
      </c>
      <c r="D69" s="11">
        <v>328</v>
      </c>
      <c r="E69" s="11">
        <v>7772</v>
      </c>
      <c r="F69" s="11" t="s">
        <v>19</v>
      </c>
      <c r="G69" s="11" t="s">
        <v>19</v>
      </c>
      <c r="H69" s="11" t="s">
        <v>21</v>
      </c>
      <c r="I69" s="11" t="s">
        <v>14</v>
      </c>
      <c r="J69" s="10" t="s">
        <v>137</v>
      </c>
      <c r="K69" s="10">
        <f t="shared" si="0"/>
        <v>2020</v>
      </c>
      <c r="L69" s="12">
        <v>44013</v>
      </c>
      <c r="M69" s="12">
        <v>45473</v>
      </c>
      <c r="N69" s="11" t="s">
        <v>334</v>
      </c>
      <c r="O69" s="13">
        <v>44233898263</v>
      </c>
      <c r="P69" s="13">
        <v>750000000</v>
      </c>
      <c r="Q69" s="14">
        <v>3.7836115009558996E-2</v>
      </c>
      <c r="R69" s="15">
        <v>3357</v>
      </c>
      <c r="S69" s="16">
        <v>135</v>
      </c>
      <c r="T69" s="15"/>
    </row>
    <row r="70" spans="1:22" ht="30" customHeight="1" x14ac:dyDescent="0.25">
      <c r="A70" s="28" t="s">
        <v>10</v>
      </c>
      <c r="B70" s="29">
        <v>1</v>
      </c>
      <c r="C70" s="29">
        <v>9</v>
      </c>
      <c r="D70" s="29"/>
      <c r="E70" s="29">
        <v>7828</v>
      </c>
      <c r="F70" s="29" t="s">
        <v>11</v>
      </c>
      <c r="G70" s="29" t="s">
        <v>12</v>
      </c>
      <c r="H70" s="29" t="s">
        <v>13</v>
      </c>
      <c r="I70" s="29" t="s">
        <v>14</v>
      </c>
      <c r="J70" s="28" t="s">
        <v>15</v>
      </c>
      <c r="K70" s="10">
        <v>2021</v>
      </c>
      <c r="L70" s="30">
        <v>44197</v>
      </c>
      <c r="M70" s="30">
        <v>44926</v>
      </c>
      <c r="N70" s="29" t="s">
        <v>333</v>
      </c>
      <c r="O70" s="31">
        <v>601348002836</v>
      </c>
      <c r="P70" s="31">
        <v>601348002836</v>
      </c>
      <c r="Q70" s="14"/>
      <c r="R70" s="15" t="s">
        <v>16</v>
      </c>
      <c r="S70" s="32"/>
      <c r="T70" s="15" t="s">
        <v>373</v>
      </c>
      <c r="U70">
        <f>IF(P70&gt;O70,1,0)</f>
        <v>0</v>
      </c>
      <c r="V70" s="27">
        <f>P70-O70</f>
        <v>0</v>
      </c>
    </row>
    <row r="71" spans="1:22" ht="42" customHeight="1" x14ac:dyDescent="0.25">
      <c r="A71" s="10" t="s">
        <v>10</v>
      </c>
      <c r="B71" s="11">
        <v>1</v>
      </c>
      <c r="C71" s="11">
        <v>3</v>
      </c>
      <c r="D71" s="11">
        <v>167</v>
      </c>
      <c r="E71" s="11">
        <v>7834</v>
      </c>
      <c r="F71" s="11" t="s">
        <v>11</v>
      </c>
      <c r="G71" s="11" t="s">
        <v>374</v>
      </c>
      <c r="H71" s="11" t="s">
        <v>13</v>
      </c>
      <c r="I71" s="11" t="s">
        <v>14</v>
      </c>
      <c r="J71" s="10" t="s">
        <v>17</v>
      </c>
      <c r="K71" s="10">
        <v>2021</v>
      </c>
      <c r="L71" s="12">
        <v>44197</v>
      </c>
      <c r="M71" s="12">
        <v>45657</v>
      </c>
      <c r="N71" s="11" t="s">
        <v>333</v>
      </c>
      <c r="O71" s="13">
        <v>41699997164</v>
      </c>
      <c r="P71" s="13">
        <v>41699997164</v>
      </c>
      <c r="Q71" s="14"/>
      <c r="R71" s="15">
        <v>101187</v>
      </c>
      <c r="S71" s="16">
        <v>58</v>
      </c>
      <c r="T71" s="15" t="s">
        <v>375</v>
      </c>
      <c r="U71">
        <f t="shared" ref="U71:U110" si="1">IF(P71&gt;O71,1,0)</f>
        <v>0</v>
      </c>
    </row>
    <row r="72" spans="1:22" ht="30" customHeight="1" x14ac:dyDescent="0.25">
      <c r="A72" s="10" t="s">
        <v>10</v>
      </c>
      <c r="B72" s="11">
        <v>1</v>
      </c>
      <c r="C72" s="11">
        <v>7</v>
      </c>
      <c r="D72" s="11">
        <v>67</v>
      </c>
      <c r="E72" s="11">
        <v>7785</v>
      </c>
      <c r="F72" s="11" t="s">
        <v>1</v>
      </c>
      <c r="G72" s="11" t="s">
        <v>25</v>
      </c>
      <c r="H72" s="11" t="s">
        <v>13</v>
      </c>
      <c r="I72" s="11" t="s">
        <v>14</v>
      </c>
      <c r="J72" s="10" t="s">
        <v>26</v>
      </c>
      <c r="K72" s="10">
        <v>2020</v>
      </c>
      <c r="L72" s="12">
        <v>44075</v>
      </c>
      <c r="M72" s="12">
        <v>45443</v>
      </c>
      <c r="N72" s="11" t="s">
        <v>333</v>
      </c>
      <c r="O72" s="13">
        <v>159696000000</v>
      </c>
      <c r="P72" s="13">
        <v>52000000000</v>
      </c>
      <c r="Q72" s="14">
        <v>0</v>
      </c>
      <c r="R72" s="15">
        <v>1248216</v>
      </c>
      <c r="S72" s="16">
        <v>110</v>
      </c>
      <c r="T72" s="15" t="s">
        <v>27</v>
      </c>
      <c r="U72">
        <f t="shared" si="1"/>
        <v>0</v>
      </c>
    </row>
    <row r="73" spans="1:22" ht="15.75" customHeight="1" x14ac:dyDescent="0.25">
      <c r="A73" s="10" t="s">
        <v>10</v>
      </c>
      <c r="B73" s="11">
        <v>5</v>
      </c>
      <c r="C73" s="11">
        <v>54</v>
      </c>
      <c r="D73" s="11">
        <v>466</v>
      </c>
      <c r="E73" s="11">
        <v>7788</v>
      </c>
      <c r="F73" s="11" t="s">
        <v>1</v>
      </c>
      <c r="G73" s="11" t="s">
        <v>25</v>
      </c>
      <c r="H73" s="11" t="s">
        <v>13</v>
      </c>
      <c r="I73" s="11" t="s">
        <v>14</v>
      </c>
      <c r="J73" s="10" t="s">
        <v>28</v>
      </c>
      <c r="K73" s="10">
        <v>2020</v>
      </c>
      <c r="L73" s="12">
        <v>44075</v>
      </c>
      <c r="M73" s="12">
        <v>45443</v>
      </c>
      <c r="N73" s="11" t="s">
        <v>333</v>
      </c>
      <c r="O73" s="13">
        <v>80300000000</v>
      </c>
      <c r="P73" s="13">
        <v>40000000000</v>
      </c>
      <c r="Q73" s="14">
        <v>0</v>
      </c>
      <c r="R73" s="15">
        <v>1248216</v>
      </c>
      <c r="S73" s="16">
        <v>53</v>
      </c>
      <c r="T73" s="15" t="s">
        <v>29</v>
      </c>
      <c r="U73">
        <f t="shared" si="1"/>
        <v>0</v>
      </c>
    </row>
    <row r="74" spans="1:22" ht="15.75" customHeight="1" x14ac:dyDescent="0.25">
      <c r="A74" s="10" t="s">
        <v>10</v>
      </c>
      <c r="B74" s="11">
        <v>1</v>
      </c>
      <c r="C74" s="11">
        <v>7</v>
      </c>
      <c r="D74" s="11">
        <v>69</v>
      </c>
      <c r="E74" s="11">
        <v>7790</v>
      </c>
      <c r="F74" s="11" t="s">
        <v>1</v>
      </c>
      <c r="G74" s="11" t="s">
        <v>1</v>
      </c>
      <c r="H74" s="11" t="s">
        <v>13</v>
      </c>
      <c r="I74" s="11" t="s">
        <v>14</v>
      </c>
      <c r="J74" s="10" t="s">
        <v>70</v>
      </c>
      <c r="K74" s="10">
        <v>2021</v>
      </c>
      <c r="L74" s="12">
        <v>44197</v>
      </c>
      <c r="M74" s="12">
        <v>44774</v>
      </c>
      <c r="N74" s="11" t="s">
        <v>333</v>
      </c>
      <c r="O74" s="13">
        <v>16099202075</v>
      </c>
      <c r="P74" s="13">
        <v>16099202075</v>
      </c>
      <c r="Q74" s="14"/>
      <c r="R74" s="15" t="s">
        <v>71</v>
      </c>
      <c r="S74" s="16" t="s">
        <v>72</v>
      </c>
      <c r="T74" s="15"/>
      <c r="U74">
        <f t="shared" si="1"/>
        <v>0</v>
      </c>
    </row>
    <row r="75" spans="1:22" ht="15.75" customHeight="1" x14ac:dyDescent="0.25">
      <c r="A75" s="10" t="s">
        <v>10</v>
      </c>
      <c r="B75" s="11">
        <v>1</v>
      </c>
      <c r="C75" s="11">
        <v>7</v>
      </c>
      <c r="D75" s="11">
        <v>69</v>
      </c>
      <c r="E75" s="11">
        <v>7790</v>
      </c>
      <c r="F75" s="11" t="s">
        <v>1</v>
      </c>
      <c r="G75" s="11" t="s">
        <v>1</v>
      </c>
      <c r="H75" s="11" t="s">
        <v>13</v>
      </c>
      <c r="I75" s="11" t="s">
        <v>14</v>
      </c>
      <c r="J75" s="10" t="s">
        <v>73</v>
      </c>
      <c r="K75" s="10">
        <v>2021</v>
      </c>
      <c r="L75" s="12">
        <v>44197</v>
      </c>
      <c r="M75" s="12">
        <v>44774</v>
      </c>
      <c r="N75" s="11" t="s">
        <v>333</v>
      </c>
      <c r="O75" s="13">
        <v>5239711510</v>
      </c>
      <c r="P75" s="13">
        <v>5239711510</v>
      </c>
      <c r="Q75" s="14"/>
      <c r="R75" s="15" t="s">
        <v>71</v>
      </c>
      <c r="S75" s="16" t="s">
        <v>72</v>
      </c>
      <c r="T75" s="15"/>
      <c r="U75">
        <f t="shared" si="1"/>
        <v>0</v>
      </c>
    </row>
    <row r="76" spans="1:22" ht="15.75" customHeight="1" x14ac:dyDescent="0.25">
      <c r="A76" s="10" t="s">
        <v>10</v>
      </c>
      <c r="B76" s="11">
        <v>1</v>
      </c>
      <c r="C76" s="11">
        <v>7</v>
      </c>
      <c r="D76" s="11">
        <v>69</v>
      </c>
      <c r="E76" s="11">
        <v>7790</v>
      </c>
      <c r="F76" s="11" t="s">
        <v>1</v>
      </c>
      <c r="G76" s="11" t="s">
        <v>1</v>
      </c>
      <c r="H76" s="11" t="s">
        <v>13</v>
      </c>
      <c r="I76" s="11" t="s">
        <v>14</v>
      </c>
      <c r="J76" s="10" t="s">
        <v>74</v>
      </c>
      <c r="K76" s="10">
        <v>2021</v>
      </c>
      <c r="L76" s="12">
        <v>44197</v>
      </c>
      <c r="M76" s="12">
        <v>44774</v>
      </c>
      <c r="N76" s="11" t="s">
        <v>333</v>
      </c>
      <c r="O76" s="13">
        <v>20088288935</v>
      </c>
      <c r="P76" s="13">
        <v>20088288935</v>
      </c>
      <c r="Q76" s="14"/>
      <c r="R76" s="15" t="s">
        <v>71</v>
      </c>
      <c r="S76" s="16" t="s">
        <v>72</v>
      </c>
      <c r="T76" s="15"/>
      <c r="U76">
        <f t="shared" si="1"/>
        <v>0</v>
      </c>
    </row>
    <row r="77" spans="1:22" ht="15.75" customHeight="1" x14ac:dyDescent="0.25">
      <c r="A77" s="10" t="s">
        <v>10</v>
      </c>
      <c r="B77" s="11">
        <v>1</v>
      </c>
      <c r="C77" s="11">
        <v>7</v>
      </c>
      <c r="D77" s="11">
        <v>69</v>
      </c>
      <c r="E77" s="11">
        <v>7790</v>
      </c>
      <c r="F77" s="11" t="s">
        <v>1</v>
      </c>
      <c r="G77" s="11" t="s">
        <v>1</v>
      </c>
      <c r="H77" s="11" t="s">
        <v>13</v>
      </c>
      <c r="I77" s="11" t="s">
        <v>14</v>
      </c>
      <c r="J77" s="10" t="s">
        <v>75</v>
      </c>
      <c r="K77" s="10">
        <v>2021</v>
      </c>
      <c r="L77" s="12">
        <v>44197</v>
      </c>
      <c r="M77" s="12">
        <v>44774</v>
      </c>
      <c r="N77" s="11" t="s">
        <v>333</v>
      </c>
      <c r="O77" s="13">
        <v>2189693000</v>
      </c>
      <c r="P77" s="13">
        <v>2189693000</v>
      </c>
      <c r="Q77" s="14"/>
      <c r="R77" s="15" t="s">
        <v>71</v>
      </c>
      <c r="S77" s="16" t="s">
        <v>72</v>
      </c>
      <c r="T77" s="15"/>
      <c r="U77">
        <f t="shared" si="1"/>
        <v>0</v>
      </c>
    </row>
    <row r="78" spans="1:22" ht="15.75" customHeight="1" x14ac:dyDescent="0.25">
      <c r="A78" s="10" t="s">
        <v>10</v>
      </c>
      <c r="B78" s="11">
        <v>1</v>
      </c>
      <c r="C78" s="11">
        <v>7</v>
      </c>
      <c r="D78" s="11">
        <v>69</v>
      </c>
      <c r="E78" s="11">
        <v>7790</v>
      </c>
      <c r="F78" s="11" t="s">
        <v>1</v>
      </c>
      <c r="G78" s="11" t="s">
        <v>1</v>
      </c>
      <c r="H78" s="11" t="s">
        <v>13</v>
      </c>
      <c r="I78" s="11" t="s">
        <v>14</v>
      </c>
      <c r="J78" s="10" t="s">
        <v>76</v>
      </c>
      <c r="K78" s="10">
        <v>2021</v>
      </c>
      <c r="L78" s="12">
        <v>44197</v>
      </c>
      <c r="M78" s="12">
        <v>44774</v>
      </c>
      <c r="N78" s="11" t="s">
        <v>333</v>
      </c>
      <c r="O78" s="13">
        <v>27514181108</v>
      </c>
      <c r="P78" s="13">
        <v>27514181108</v>
      </c>
      <c r="Q78" s="14"/>
      <c r="R78" s="15">
        <v>1398628</v>
      </c>
      <c r="S78" s="16" t="s">
        <v>72</v>
      </c>
      <c r="T78" s="15"/>
      <c r="U78">
        <f t="shared" si="1"/>
        <v>0</v>
      </c>
    </row>
    <row r="79" spans="1:22" ht="15.75" customHeight="1" x14ac:dyDescent="0.25">
      <c r="A79" s="10" t="s">
        <v>10</v>
      </c>
      <c r="B79" s="11">
        <v>1</v>
      </c>
      <c r="C79" s="11">
        <v>7</v>
      </c>
      <c r="D79" s="11">
        <v>69</v>
      </c>
      <c r="E79" s="11">
        <v>7790</v>
      </c>
      <c r="F79" s="11" t="s">
        <v>1</v>
      </c>
      <c r="G79" s="11" t="s">
        <v>1</v>
      </c>
      <c r="H79" s="11" t="s">
        <v>13</v>
      </c>
      <c r="I79" s="11" t="s">
        <v>14</v>
      </c>
      <c r="J79" s="10" t="s">
        <v>77</v>
      </c>
      <c r="K79" s="10">
        <v>2021</v>
      </c>
      <c r="L79" s="12">
        <v>44197</v>
      </c>
      <c r="M79" s="12">
        <v>44774</v>
      </c>
      <c r="N79" s="11" t="s">
        <v>333</v>
      </c>
      <c r="O79" s="13">
        <v>1177278190</v>
      </c>
      <c r="P79" s="13">
        <v>1177278190</v>
      </c>
      <c r="Q79" s="14"/>
      <c r="R79" s="15" t="s">
        <v>71</v>
      </c>
      <c r="S79" s="16" t="s">
        <v>72</v>
      </c>
      <c r="T79" s="15"/>
      <c r="U79">
        <f t="shared" si="1"/>
        <v>0</v>
      </c>
    </row>
    <row r="80" spans="1:22" ht="15.75" customHeight="1" x14ac:dyDescent="0.25">
      <c r="A80" s="10" t="s">
        <v>10</v>
      </c>
      <c r="B80" s="11">
        <v>1</v>
      </c>
      <c r="C80" s="11">
        <v>7</v>
      </c>
      <c r="D80" s="11">
        <v>69</v>
      </c>
      <c r="E80" s="11">
        <v>7790</v>
      </c>
      <c r="F80" s="11" t="s">
        <v>1</v>
      </c>
      <c r="G80" s="11" t="s">
        <v>1</v>
      </c>
      <c r="H80" s="11" t="s">
        <v>13</v>
      </c>
      <c r="I80" s="11" t="s">
        <v>14</v>
      </c>
      <c r="J80" s="10" t="s">
        <v>78</v>
      </c>
      <c r="K80" s="10">
        <v>2021</v>
      </c>
      <c r="L80" s="12">
        <v>44197</v>
      </c>
      <c r="M80" s="12">
        <v>44774</v>
      </c>
      <c r="N80" s="11" t="s">
        <v>333</v>
      </c>
      <c r="O80" s="13">
        <v>13864851000</v>
      </c>
      <c r="P80" s="13">
        <v>13864851000</v>
      </c>
      <c r="Q80" s="14"/>
      <c r="R80" s="15" t="s">
        <v>71</v>
      </c>
      <c r="S80" s="16" t="s">
        <v>72</v>
      </c>
      <c r="T80" s="15"/>
      <c r="U80">
        <f t="shared" si="1"/>
        <v>0</v>
      </c>
    </row>
    <row r="81" spans="1:21" ht="15.75" customHeight="1" x14ac:dyDescent="0.25">
      <c r="A81" s="10" t="s">
        <v>10</v>
      </c>
      <c r="B81" s="11">
        <v>1</v>
      </c>
      <c r="C81" s="11">
        <v>7</v>
      </c>
      <c r="D81" s="11">
        <v>72</v>
      </c>
      <c r="E81" s="11">
        <v>7827</v>
      </c>
      <c r="F81" s="11" t="s">
        <v>1</v>
      </c>
      <c r="G81" s="11" t="s">
        <v>123</v>
      </c>
      <c r="H81" s="11" t="s">
        <v>13</v>
      </c>
      <c r="I81" s="11" t="s">
        <v>14</v>
      </c>
      <c r="J81" s="10" t="s">
        <v>124</v>
      </c>
      <c r="K81" s="10">
        <v>2021</v>
      </c>
      <c r="L81" s="12">
        <v>44197</v>
      </c>
      <c r="M81" s="12">
        <v>45657</v>
      </c>
      <c r="N81" s="11" t="s">
        <v>333</v>
      </c>
      <c r="O81" s="13">
        <v>40000000000</v>
      </c>
      <c r="P81" s="13">
        <v>40000000000</v>
      </c>
      <c r="Q81" s="14"/>
      <c r="R81" s="15" t="s">
        <v>69</v>
      </c>
      <c r="S81" s="16"/>
      <c r="T81" s="15" t="s">
        <v>376</v>
      </c>
      <c r="U81">
        <f t="shared" si="1"/>
        <v>0</v>
      </c>
    </row>
    <row r="82" spans="1:21" ht="15.75" customHeight="1" x14ac:dyDescent="0.25">
      <c r="A82" s="10" t="s">
        <v>10</v>
      </c>
      <c r="B82" s="11">
        <v>1</v>
      </c>
      <c r="C82" s="11">
        <v>7</v>
      </c>
      <c r="D82" s="11">
        <v>69</v>
      </c>
      <c r="E82" s="11">
        <v>7790</v>
      </c>
      <c r="F82" s="11" t="s">
        <v>1</v>
      </c>
      <c r="G82" s="11" t="s">
        <v>158</v>
      </c>
      <c r="H82" s="11" t="s">
        <v>13</v>
      </c>
      <c r="I82" s="11" t="s">
        <v>14</v>
      </c>
      <c r="J82" s="10" t="s">
        <v>161</v>
      </c>
      <c r="K82" s="10">
        <v>2019</v>
      </c>
      <c r="L82" s="12">
        <v>43800</v>
      </c>
      <c r="M82" s="12">
        <v>44743</v>
      </c>
      <c r="N82" s="11" t="s">
        <v>334</v>
      </c>
      <c r="O82" s="13">
        <v>113504456922</v>
      </c>
      <c r="P82" s="13">
        <v>73557235661</v>
      </c>
      <c r="Q82" s="14" t="s">
        <v>162</v>
      </c>
      <c r="R82" s="15">
        <v>462210</v>
      </c>
      <c r="S82" s="16">
        <v>682</v>
      </c>
      <c r="T82" s="15"/>
      <c r="U82">
        <f t="shared" si="1"/>
        <v>0</v>
      </c>
    </row>
    <row r="83" spans="1:21" ht="15.75" customHeight="1" x14ac:dyDescent="0.25">
      <c r="A83" s="10" t="s">
        <v>10</v>
      </c>
      <c r="B83" s="11">
        <v>1</v>
      </c>
      <c r="C83" s="11">
        <v>7</v>
      </c>
      <c r="D83" s="11">
        <v>69</v>
      </c>
      <c r="E83" s="11">
        <v>7790</v>
      </c>
      <c r="F83" s="11" t="s">
        <v>1</v>
      </c>
      <c r="G83" s="11" t="s">
        <v>158</v>
      </c>
      <c r="H83" s="11" t="s">
        <v>13</v>
      </c>
      <c r="I83" s="11" t="s">
        <v>14</v>
      </c>
      <c r="J83" s="10" t="s">
        <v>163</v>
      </c>
      <c r="K83" s="10">
        <v>2021</v>
      </c>
      <c r="L83" s="12">
        <v>44531</v>
      </c>
      <c r="M83" s="12">
        <v>45170</v>
      </c>
      <c r="N83" s="11" t="s">
        <v>333</v>
      </c>
      <c r="O83" s="13">
        <v>59025713688</v>
      </c>
      <c r="P83" s="13">
        <v>57681806298</v>
      </c>
      <c r="Q83" s="14"/>
      <c r="R83" s="15">
        <v>459554</v>
      </c>
      <c r="S83" s="16">
        <v>413</v>
      </c>
      <c r="T83" s="15"/>
      <c r="U83">
        <f t="shared" si="1"/>
        <v>0</v>
      </c>
    </row>
    <row r="84" spans="1:21" ht="15.75" customHeight="1" x14ac:dyDescent="0.25">
      <c r="A84" s="10" t="s">
        <v>10</v>
      </c>
      <c r="B84" s="11">
        <v>1</v>
      </c>
      <c r="C84" s="11">
        <v>7</v>
      </c>
      <c r="D84" s="11">
        <v>69</v>
      </c>
      <c r="E84" s="11">
        <v>7790</v>
      </c>
      <c r="F84" s="11" t="s">
        <v>1</v>
      </c>
      <c r="G84" s="11" t="s">
        <v>158</v>
      </c>
      <c r="H84" s="11" t="s">
        <v>13</v>
      </c>
      <c r="I84" s="11" t="s">
        <v>14</v>
      </c>
      <c r="J84" s="10" t="s">
        <v>164</v>
      </c>
      <c r="K84" s="10">
        <v>2020</v>
      </c>
      <c r="L84" s="12">
        <v>44075</v>
      </c>
      <c r="M84" s="12">
        <v>44621</v>
      </c>
      <c r="N84" s="11" t="s">
        <v>334</v>
      </c>
      <c r="O84" s="13">
        <v>16143994884</v>
      </c>
      <c r="P84" s="13">
        <v>2827575682</v>
      </c>
      <c r="Q84" s="14"/>
      <c r="R84" s="15">
        <v>76553</v>
      </c>
      <c r="S84" s="16">
        <v>226</v>
      </c>
      <c r="T84" s="15"/>
      <c r="U84">
        <f t="shared" si="1"/>
        <v>0</v>
      </c>
    </row>
    <row r="85" spans="1:21" ht="15.75" customHeight="1" x14ac:dyDescent="0.25">
      <c r="A85" s="10" t="s">
        <v>10</v>
      </c>
      <c r="B85" s="11">
        <v>1</v>
      </c>
      <c r="C85" s="11">
        <v>7</v>
      </c>
      <c r="D85" s="11">
        <v>69</v>
      </c>
      <c r="E85" s="11">
        <v>7790</v>
      </c>
      <c r="F85" s="11" t="s">
        <v>1</v>
      </c>
      <c r="G85" s="11" t="s">
        <v>158</v>
      </c>
      <c r="H85" s="11" t="s">
        <v>13</v>
      </c>
      <c r="I85" s="11" t="s">
        <v>14</v>
      </c>
      <c r="J85" s="10" t="s">
        <v>165</v>
      </c>
      <c r="K85" s="10">
        <v>2021</v>
      </c>
      <c r="L85" s="12">
        <v>44197</v>
      </c>
      <c r="M85" s="12">
        <v>44682</v>
      </c>
      <c r="N85" s="11" t="s">
        <v>333</v>
      </c>
      <c r="O85" s="13">
        <v>7510840954</v>
      </c>
      <c r="P85" s="13">
        <v>2399095793</v>
      </c>
      <c r="Q85" s="14"/>
      <c r="R85" s="15">
        <v>15989</v>
      </c>
      <c r="S85" s="16">
        <v>62</v>
      </c>
      <c r="T85" s="15"/>
      <c r="U85">
        <f t="shared" si="1"/>
        <v>0</v>
      </c>
    </row>
    <row r="86" spans="1:21" ht="15.75" customHeight="1" x14ac:dyDescent="0.25">
      <c r="A86" s="10" t="s">
        <v>10</v>
      </c>
      <c r="B86" s="11">
        <v>1</v>
      </c>
      <c r="C86" s="11">
        <v>7</v>
      </c>
      <c r="D86" s="11">
        <v>69</v>
      </c>
      <c r="E86" s="11">
        <v>7790</v>
      </c>
      <c r="F86" s="11" t="s">
        <v>1</v>
      </c>
      <c r="G86" s="11" t="s">
        <v>158</v>
      </c>
      <c r="H86" s="11" t="s">
        <v>13</v>
      </c>
      <c r="I86" s="11" t="s">
        <v>14</v>
      </c>
      <c r="J86" s="10" t="s">
        <v>166</v>
      </c>
      <c r="K86" s="10">
        <v>2021</v>
      </c>
      <c r="L86" s="12">
        <v>44228</v>
      </c>
      <c r="M86" s="12">
        <v>44866</v>
      </c>
      <c r="N86" s="11" t="s">
        <v>333</v>
      </c>
      <c r="O86" s="13">
        <v>18729222162</v>
      </c>
      <c r="P86" s="13">
        <v>2352793690</v>
      </c>
      <c r="Q86" s="14"/>
      <c r="R86" s="15">
        <v>38196</v>
      </c>
      <c r="S86" s="16">
        <v>162</v>
      </c>
      <c r="T86" s="15"/>
      <c r="U86">
        <f t="shared" si="1"/>
        <v>0</v>
      </c>
    </row>
    <row r="87" spans="1:21" ht="30" x14ac:dyDescent="0.25">
      <c r="A87" s="10" t="s">
        <v>10</v>
      </c>
      <c r="B87" s="11">
        <v>1</v>
      </c>
      <c r="C87" s="11">
        <v>7</v>
      </c>
      <c r="D87" s="11">
        <v>69</v>
      </c>
      <c r="E87" s="11">
        <v>7790</v>
      </c>
      <c r="F87" s="11" t="s">
        <v>1</v>
      </c>
      <c r="G87" s="11" t="s">
        <v>158</v>
      </c>
      <c r="H87" s="11" t="s">
        <v>13</v>
      </c>
      <c r="I87" s="11" t="s">
        <v>14</v>
      </c>
      <c r="J87" s="10" t="s">
        <v>167</v>
      </c>
      <c r="K87" s="10">
        <v>2023</v>
      </c>
      <c r="L87" s="12">
        <v>45108</v>
      </c>
      <c r="M87" s="12">
        <v>45627</v>
      </c>
      <c r="N87" s="11" t="s">
        <v>333</v>
      </c>
      <c r="O87" s="13">
        <v>13507000000</v>
      </c>
      <c r="P87" s="13">
        <v>13157476816</v>
      </c>
      <c r="Q87" s="14"/>
      <c r="R87" s="15" t="s">
        <v>168</v>
      </c>
      <c r="S87" s="16">
        <v>169</v>
      </c>
      <c r="T87" s="15"/>
      <c r="U87">
        <f t="shared" si="1"/>
        <v>0</v>
      </c>
    </row>
    <row r="88" spans="1:21" ht="45" x14ac:dyDescent="0.25">
      <c r="A88" s="10" t="s">
        <v>10</v>
      </c>
      <c r="B88" s="11">
        <v>1</v>
      </c>
      <c r="C88" s="11">
        <v>7</v>
      </c>
      <c r="D88" s="11">
        <v>69</v>
      </c>
      <c r="E88" s="11">
        <v>7790</v>
      </c>
      <c r="F88" s="11" t="s">
        <v>1</v>
      </c>
      <c r="G88" s="11" t="s">
        <v>158</v>
      </c>
      <c r="H88" s="11" t="s">
        <v>13</v>
      </c>
      <c r="I88" s="11" t="s">
        <v>14</v>
      </c>
      <c r="J88" s="10" t="s">
        <v>169</v>
      </c>
      <c r="K88" s="10">
        <v>2023</v>
      </c>
      <c r="L88" s="12">
        <v>45108</v>
      </c>
      <c r="M88" s="12">
        <v>45627</v>
      </c>
      <c r="N88" s="11" t="s">
        <v>333</v>
      </c>
      <c r="O88" s="13">
        <v>70400000000</v>
      </c>
      <c r="P88" s="13">
        <v>66480000000</v>
      </c>
      <c r="Q88" s="14"/>
      <c r="R88" s="15" t="s">
        <v>170</v>
      </c>
      <c r="S88" s="16">
        <v>400</v>
      </c>
      <c r="T88" s="15"/>
      <c r="U88">
        <f t="shared" si="1"/>
        <v>0</v>
      </c>
    </row>
    <row r="89" spans="1:21" ht="45" x14ac:dyDescent="0.25">
      <c r="A89" s="10" t="s">
        <v>10</v>
      </c>
      <c r="B89" s="11">
        <v>1</v>
      </c>
      <c r="C89" s="11">
        <v>7</v>
      </c>
      <c r="D89" s="11">
        <v>69</v>
      </c>
      <c r="E89" s="11">
        <v>7790</v>
      </c>
      <c r="F89" s="11" t="s">
        <v>1</v>
      </c>
      <c r="G89" s="11" t="s">
        <v>158</v>
      </c>
      <c r="H89" s="11" t="s">
        <v>13</v>
      </c>
      <c r="I89" s="11" t="s">
        <v>14</v>
      </c>
      <c r="J89" s="10" t="s">
        <v>171</v>
      </c>
      <c r="K89" s="10">
        <v>2023</v>
      </c>
      <c r="L89" s="12">
        <v>45108</v>
      </c>
      <c r="M89" s="12">
        <v>45627</v>
      </c>
      <c r="N89" s="11" t="s">
        <v>333</v>
      </c>
      <c r="O89" s="13">
        <v>68261000000</v>
      </c>
      <c r="P89" s="13">
        <v>67190590874</v>
      </c>
      <c r="Q89" s="14"/>
      <c r="R89" s="15" t="s">
        <v>172</v>
      </c>
      <c r="S89" s="16">
        <v>350</v>
      </c>
      <c r="T89" s="15"/>
      <c r="U89">
        <f t="shared" si="1"/>
        <v>0</v>
      </c>
    </row>
    <row r="90" spans="1:21" ht="15.75" customHeight="1" x14ac:dyDescent="0.25">
      <c r="A90" s="10" t="s">
        <v>10</v>
      </c>
      <c r="B90" s="11">
        <v>1</v>
      </c>
      <c r="C90" s="11">
        <v>7</v>
      </c>
      <c r="D90" s="11">
        <v>69</v>
      </c>
      <c r="E90" s="11">
        <v>7790</v>
      </c>
      <c r="F90" s="11" t="s">
        <v>1</v>
      </c>
      <c r="G90" s="11" t="s">
        <v>158</v>
      </c>
      <c r="H90" s="11" t="s">
        <v>13</v>
      </c>
      <c r="I90" s="11" t="s">
        <v>14</v>
      </c>
      <c r="J90" s="10" t="s">
        <v>173</v>
      </c>
      <c r="K90" s="10">
        <v>2020</v>
      </c>
      <c r="L90" s="12">
        <v>44105</v>
      </c>
      <c r="M90" s="12">
        <v>44593</v>
      </c>
      <c r="N90" s="11" t="s">
        <v>334</v>
      </c>
      <c r="O90" s="13">
        <v>7624769912</v>
      </c>
      <c r="P90" s="13">
        <v>1667178596</v>
      </c>
      <c r="Q90" s="14"/>
      <c r="R90" s="15">
        <v>53933</v>
      </c>
      <c r="S90" s="16">
        <v>109</v>
      </c>
      <c r="T90" s="15"/>
      <c r="U90">
        <f t="shared" si="1"/>
        <v>0</v>
      </c>
    </row>
    <row r="91" spans="1:21" ht="15.75" customHeight="1" x14ac:dyDescent="0.25">
      <c r="A91" s="10" t="s">
        <v>10</v>
      </c>
      <c r="B91" s="11">
        <v>1</v>
      </c>
      <c r="C91" s="11">
        <v>7</v>
      </c>
      <c r="D91" s="11">
        <v>69</v>
      </c>
      <c r="E91" s="11">
        <v>7790</v>
      </c>
      <c r="F91" s="11" t="s">
        <v>1</v>
      </c>
      <c r="G91" s="11" t="s">
        <v>158</v>
      </c>
      <c r="H91" s="11" t="s">
        <v>13</v>
      </c>
      <c r="I91" s="11" t="s">
        <v>14</v>
      </c>
      <c r="J91" s="10" t="s">
        <v>174</v>
      </c>
      <c r="K91" s="10">
        <v>2021</v>
      </c>
      <c r="L91" s="12">
        <v>44228</v>
      </c>
      <c r="M91" s="12">
        <v>44866</v>
      </c>
      <c r="N91" s="11" t="s">
        <v>333</v>
      </c>
      <c r="O91" s="13">
        <v>8610978703</v>
      </c>
      <c r="P91" s="13">
        <v>2365854713</v>
      </c>
      <c r="Q91" s="14"/>
      <c r="R91" s="15">
        <v>43527</v>
      </c>
      <c r="S91" s="16">
        <v>76</v>
      </c>
      <c r="T91" s="15"/>
      <c r="U91">
        <f t="shared" si="1"/>
        <v>0</v>
      </c>
    </row>
    <row r="92" spans="1:21" ht="15.75" customHeight="1" x14ac:dyDescent="0.25">
      <c r="A92" s="10" t="s">
        <v>10</v>
      </c>
      <c r="B92" s="11">
        <v>1</v>
      </c>
      <c r="C92" s="11">
        <v>7</v>
      </c>
      <c r="D92" s="11">
        <v>69</v>
      </c>
      <c r="E92" s="11">
        <v>7790</v>
      </c>
      <c r="F92" s="11" t="s">
        <v>1</v>
      </c>
      <c r="G92" s="11" t="s">
        <v>158</v>
      </c>
      <c r="H92" s="11" t="s">
        <v>13</v>
      </c>
      <c r="I92" s="11" t="s">
        <v>14</v>
      </c>
      <c r="J92" s="10" t="s">
        <v>175</v>
      </c>
      <c r="K92" s="10">
        <v>2021</v>
      </c>
      <c r="L92" s="12">
        <v>44228</v>
      </c>
      <c r="M92" s="12">
        <v>44866</v>
      </c>
      <c r="N92" s="11" t="s">
        <v>333</v>
      </c>
      <c r="O92" s="13">
        <v>38124880471</v>
      </c>
      <c r="P92" s="13">
        <v>13867365371</v>
      </c>
      <c r="Q92" s="14"/>
      <c r="R92" s="15">
        <v>379656</v>
      </c>
      <c r="S92" s="16">
        <v>255</v>
      </c>
      <c r="T92" s="15"/>
      <c r="U92">
        <f t="shared" si="1"/>
        <v>0</v>
      </c>
    </row>
    <row r="93" spans="1:21" ht="15.75" customHeight="1" x14ac:dyDescent="0.25">
      <c r="A93" s="10" t="s">
        <v>10</v>
      </c>
      <c r="B93" s="11">
        <v>1</v>
      </c>
      <c r="C93" s="11">
        <v>7</v>
      </c>
      <c r="D93" s="11">
        <v>69</v>
      </c>
      <c r="E93" s="11">
        <v>7790</v>
      </c>
      <c r="F93" s="11" t="s">
        <v>1</v>
      </c>
      <c r="G93" s="11" t="s">
        <v>158</v>
      </c>
      <c r="H93" s="11" t="s">
        <v>13</v>
      </c>
      <c r="I93" s="11" t="s">
        <v>14</v>
      </c>
      <c r="J93" s="10" t="s">
        <v>176</v>
      </c>
      <c r="K93" s="10">
        <v>2020</v>
      </c>
      <c r="L93" s="12">
        <v>44075</v>
      </c>
      <c r="M93" s="12">
        <v>44927</v>
      </c>
      <c r="N93" s="11" t="s">
        <v>333</v>
      </c>
      <c r="O93" s="13">
        <v>320187314878</v>
      </c>
      <c r="P93" s="13">
        <v>320187314878</v>
      </c>
      <c r="Q93" s="14"/>
      <c r="R93" s="15" t="s">
        <v>177</v>
      </c>
      <c r="S93" s="16" t="s">
        <v>178</v>
      </c>
      <c r="T93" s="15"/>
      <c r="U93">
        <f t="shared" si="1"/>
        <v>0</v>
      </c>
    </row>
    <row r="94" spans="1:21" ht="30" x14ac:dyDescent="0.25">
      <c r="A94" s="10" t="s">
        <v>10</v>
      </c>
      <c r="B94" s="11">
        <v>1</v>
      </c>
      <c r="C94" s="11">
        <v>7</v>
      </c>
      <c r="D94" s="11">
        <v>69</v>
      </c>
      <c r="E94" s="11">
        <v>7790</v>
      </c>
      <c r="F94" s="11" t="s">
        <v>1</v>
      </c>
      <c r="G94" s="11" t="s">
        <v>158</v>
      </c>
      <c r="H94" s="11" t="s">
        <v>13</v>
      </c>
      <c r="I94" s="11" t="s">
        <v>14</v>
      </c>
      <c r="J94" s="10" t="s">
        <v>179</v>
      </c>
      <c r="K94" s="10">
        <v>2023</v>
      </c>
      <c r="L94" s="12">
        <v>45108</v>
      </c>
      <c r="M94" s="12">
        <v>45627</v>
      </c>
      <c r="N94" s="11" t="s">
        <v>333</v>
      </c>
      <c r="O94" s="13">
        <v>13507000000</v>
      </c>
      <c r="P94" s="13">
        <v>13157476816</v>
      </c>
      <c r="Q94" s="14"/>
      <c r="R94" s="15" t="s">
        <v>180</v>
      </c>
      <c r="S94" s="16">
        <v>169</v>
      </c>
      <c r="T94" s="15"/>
      <c r="U94">
        <f t="shared" si="1"/>
        <v>0</v>
      </c>
    </row>
    <row r="95" spans="1:21" ht="45" x14ac:dyDescent="0.25">
      <c r="A95" s="10" t="s">
        <v>10</v>
      </c>
      <c r="B95" s="11">
        <v>1</v>
      </c>
      <c r="C95" s="11">
        <v>7</v>
      </c>
      <c r="D95" s="11">
        <v>69</v>
      </c>
      <c r="E95" s="11">
        <v>7790</v>
      </c>
      <c r="F95" s="11" t="s">
        <v>1</v>
      </c>
      <c r="G95" s="11" t="s">
        <v>158</v>
      </c>
      <c r="H95" s="11" t="s">
        <v>13</v>
      </c>
      <c r="I95" s="11" t="s">
        <v>14</v>
      </c>
      <c r="J95" s="10" t="s">
        <v>181</v>
      </c>
      <c r="K95" s="10">
        <v>2023</v>
      </c>
      <c r="L95" s="12">
        <v>44927</v>
      </c>
      <c r="M95" s="12">
        <v>45627</v>
      </c>
      <c r="N95" s="11" t="s">
        <v>333</v>
      </c>
      <c r="O95" s="13">
        <v>18000000000</v>
      </c>
      <c r="P95" s="13">
        <v>17100000000</v>
      </c>
      <c r="Q95" s="14"/>
      <c r="R95" s="15" t="s">
        <v>182</v>
      </c>
      <c r="S95" s="16">
        <v>292</v>
      </c>
      <c r="T95" s="15"/>
      <c r="U95">
        <f t="shared" si="1"/>
        <v>0</v>
      </c>
    </row>
    <row r="96" spans="1:21" ht="15.75" customHeight="1" x14ac:dyDescent="0.25">
      <c r="A96" s="10" t="s">
        <v>10</v>
      </c>
      <c r="B96" s="11">
        <v>1</v>
      </c>
      <c r="C96" s="11">
        <v>7</v>
      </c>
      <c r="D96" s="11">
        <v>69</v>
      </c>
      <c r="E96" s="11">
        <v>7790</v>
      </c>
      <c r="F96" s="11" t="s">
        <v>1</v>
      </c>
      <c r="G96" s="11" t="s">
        <v>158</v>
      </c>
      <c r="H96" s="11" t="s">
        <v>13</v>
      </c>
      <c r="I96" s="11" t="s">
        <v>14</v>
      </c>
      <c r="J96" s="10" t="s">
        <v>183</v>
      </c>
      <c r="K96" s="10">
        <v>2021</v>
      </c>
      <c r="L96" s="12">
        <v>44470</v>
      </c>
      <c r="M96" s="12">
        <v>44896</v>
      </c>
      <c r="N96" s="11" t="s">
        <v>333</v>
      </c>
      <c r="O96" s="13">
        <v>17463665752</v>
      </c>
      <c r="P96" s="13">
        <v>16038145750</v>
      </c>
      <c r="Q96" s="14"/>
      <c r="R96" s="15">
        <v>1380407</v>
      </c>
      <c r="S96" s="16">
        <v>132</v>
      </c>
      <c r="T96" s="15"/>
      <c r="U96">
        <f t="shared" si="1"/>
        <v>0</v>
      </c>
    </row>
    <row r="97" spans="1:21" ht="15.75" customHeight="1" x14ac:dyDescent="0.25">
      <c r="A97" s="10" t="s">
        <v>10</v>
      </c>
      <c r="B97" s="11">
        <v>1</v>
      </c>
      <c r="C97" s="11">
        <v>7</v>
      </c>
      <c r="D97" s="11">
        <v>69</v>
      </c>
      <c r="E97" s="11">
        <v>7790</v>
      </c>
      <c r="F97" s="11" t="s">
        <v>1</v>
      </c>
      <c r="G97" s="11" t="s">
        <v>158</v>
      </c>
      <c r="H97" s="11" t="s">
        <v>13</v>
      </c>
      <c r="I97" s="11" t="s">
        <v>14</v>
      </c>
      <c r="J97" s="10" t="s">
        <v>184</v>
      </c>
      <c r="K97" s="10">
        <v>2021</v>
      </c>
      <c r="L97" s="12">
        <v>44197</v>
      </c>
      <c r="M97" s="12">
        <v>44835</v>
      </c>
      <c r="N97" s="11" t="s">
        <v>334</v>
      </c>
      <c r="O97" s="13">
        <v>22761621755</v>
      </c>
      <c r="P97" s="13">
        <v>5519215148</v>
      </c>
      <c r="Q97" s="14"/>
      <c r="R97" s="15">
        <v>48850</v>
      </c>
      <c r="S97" s="16">
        <v>242</v>
      </c>
      <c r="T97" s="15"/>
      <c r="U97">
        <f t="shared" si="1"/>
        <v>0</v>
      </c>
    </row>
    <row r="98" spans="1:21" ht="15.75" customHeight="1" x14ac:dyDescent="0.25">
      <c r="A98" s="10" t="s">
        <v>10</v>
      </c>
      <c r="B98" s="11">
        <v>1</v>
      </c>
      <c r="C98" s="11">
        <v>7</v>
      </c>
      <c r="D98" s="11">
        <v>69</v>
      </c>
      <c r="E98" s="11">
        <v>7790</v>
      </c>
      <c r="F98" s="11" t="s">
        <v>1</v>
      </c>
      <c r="G98" s="11" t="s">
        <v>158</v>
      </c>
      <c r="H98" s="11" t="s">
        <v>13</v>
      </c>
      <c r="I98" s="11" t="s">
        <v>14</v>
      </c>
      <c r="J98" s="10" t="s">
        <v>185</v>
      </c>
      <c r="K98" s="10">
        <v>2021</v>
      </c>
      <c r="L98" s="12">
        <v>44197</v>
      </c>
      <c r="M98" s="12">
        <v>44652</v>
      </c>
      <c r="N98" s="11" t="s">
        <v>333</v>
      </c>
      <c r="O98" s="13">
        <v>23412356191</v>
      </c>
      <c r="P98" s="13">
        <v>1497624759</v>
      </c>
      <c r="Q98" s="14"/>
      <c r="R98" s="15">
        <v>53300</v>
      </c>
      <c r="S98" s="16">
        <v>143</v>
      </c>
      <c r="T98" s="15"/>
      <c r="U98">
        <f t="shared" si="1"/>
        <v>0</v>
      </c>
    </row>
    <row r="99" spans="1:21" ht="15.75" customHeight="1" x14ac:dyDescent="0.25">
      <c r="A99" s="10" t="s">
        <v>10</v>
      </c>
      <c r="B99" s="11">
        <v>1</v>
      </c>
      <c r="C99" s="11">
        <v>7</v>
      </c>
      <c r="D99" s="11">
        <v>69</v>
      </c>
      <c r="E99" s="11">
        <v>7790</v>
      </c>
      <c r="F99" s="11" t="s">
        <v>1</v>
      </c>
      <c r="G99" s="11" t="s">
        <v>158</v>
      </c>
      <c r="H99" s="11" t="s">
        <v>13</v>
      </c>
      <c r="I99" s="11" t="s">
        <v>14</v>
      </c>
      <c r="J99" s="10" t="s">
        <v>186</v>
      </c>
      <c r="K99" s="10">
        <v>2021</v>
      </c>
      <c r="L99" s="12">
        <v>44501</v>
      </c>
      <c r="M99" s="12">
        <v>45108</v>
      </c>
      <c r="N99" s="11" t="s">
        <v>333</v>
      </c>
      <c r="O99" s="13">
        <v>20276000000</v>
      </c>
      <c r="P99" s="13">
        <v>19576342920</v>
      </c>
      <c r="Q99" s="14"/>
      <c r="R99" s="15">
        <v>439184</v>
      </c>
      <c r="S99" s="16">
        <v>169</v>
      </c>
      <c r="T99" s="15"/>
      <c r="U99">
        <f t="shared" si="1"/>
        <v>0</v>
      </c>
    </row>
    <row r="100" spans="1:21" ht="15.75" customHeight="1" x14ac:dyDescent="0.25">
      <c r="A100" s="10" t="s">
        <v>10</v>
      </c>
      <c r="B100" s="11">
        <v>1</v>
      </c>
      <c r="C100" s="11">
        <v>7</v>
      </c>
      <c r="D100" s="11">
        <v>69</v>
      </c>
      <c r="E100" s="11">
        <v>7790</v>
      </c>
      <c r="F100" s="11" t="s">
        <v>1</v>
      </c>
      <c r="G100" s="11" t="s">
        <v>158</v>
      </c>
      <c r="H100" s="11" t="s">
        <v>13</v>
      </c>
      <c r="I100" s="11" t="s">
        <v>14</v>
      </c>
      <c r="J100" s="10" t="s">
        <v>187</v>
      </c>
      <c r="K100" s="10">
        <v>2021</v>
      </c>
      <c r="L100" s="12">
        <v>44378</v>
      </c>
      <c r="M100" s="12">
        <v>45108</v>
      </c>
      <c r="N100" s="11" t="s">
        <v>333</v>
      </c>
      <c r="O100" s="13">
        <v>6650000000</v>
      </c>
      <c r="P100" s="13">
        <v>6317500000</v>
      </c>
      <c r="Q100" s="14"/>
      <c r="R100" s="15">
        <v>6990</v>
      </c>
      <c r="S100" s="16">
        <v>114</v>
      </c>
      <c r="T100" s="15"/>
      <c r="U100">
        <f t="shared" si="1"/>
        <v>0</v>
      </c>
    </row>
    <row r="101" spans="1:21" ht="15.75" customHeight="1" x14ac:dyDescent="0.25">
      <c r="A101" s="10" t="s">
        <v>10</v>
      </c>
      <c r="B101" s="11">
        <v>1</v>
      </c>
      <c r="C101" s="11">
        <v>7</v>
      </c>
      <c r="D101" s="11">
        <v>69</v>
      </c>
      <c r="E101" s="11">
        <v>7790</v>
      </c>
      <c r="F101" s="11" t="s">
        <v>1</v>
      </c>
      <c r="G101" s="11" t="s">
        <v>158</v>
      </c>
      <c r="H101" s="11" t="s">
        <v>13</v>
      </c>
      <c r="I101" s="11" t="s">
        <v>14</v>
      </c>
      <c r="J101" s="10" t="s">
        <v>188</v>
      </c>
      <c r="K101" s="10">
        <v>2021</v>
      </c>
      <c r="L101" s="12">
        <v>44378</v>
      </c>
      <c r="M101" s="12">
        <v>45108</v>
      </c>
      <c r="N101" s="11" t="s">
        <v>333</v>
      </c>
      <c r="O101" s="13">
        <v>2450000000</v>
      </c>
      <c r="P101" s="13">
        <v>2327500000</v>
      </c>
      <c r="Q101" s="14"/>
      <c r="R101" s="15">
        <v>6990</v>
      </c>
      <c r="S101" s="16">
        <v>40</v>
      </c>
      <c r="T101" s="15"/>
      <c r="U101">
        <f t="shared" si="1"/>
        <v>0</v>
      </c>
    </row>
    <row r="102" spans="1:21" ht="15.75" customHeight="1" x14ac:dyDescent="0.25">
      <c r="A102" s="10" t="s">
        <v>10</v>
      </c>
      <c r="B102" s="11">
        <v>1</v>
      </c>
      <c r="C102" s="11">
        <v>7</v>
      </c>
      <c r="D102" s="11">
        <v>69</v>
      </c>
      <c r="E102" s="11">
        <v>7790</v>
      </c>
      <c r="F102" s="11" t="s">
        <v>1</v>
      </c>
      <c r="G102" s="11" t="s">
        <v>158</v>
      </c>
      <c r="H102" s="11" t="s">
        <v>13</v>
      </c>
      <c r="I102" s="11" t="s">
        <v>14</v>
      </c>
      <c r="J102" s="10" t="s">
        <v>189</v>
      </c>
      <c r="K102" s="10">
        <v>2020</v>
      </c>
      <c r="L102" s="12">
        <v>44105</v>
      </c>
      <c r="M102" s="12">
        <v>44682</v>
      </c>
      <c r="N102" s="11" t="s">
        <v>334</v>
      </c>
      <c r="O102" s="13">
        <v>13488575089</v>
      </c>
      <c r="P102" s="13">
        <v>2404986843</v>
      </c>
      <c r="Q102" s="14"/>
      <c r="R102" s="15">
        <v>16217</v>
      </c>
      <c r="S102" s="16">
        <v>130</v>
      </c>
      <c r="T102" s="15"/>
      <c r="U102">
        <f t="shared" si="1"/>
        <v>0</v>
      </c>
    </row>
    <row r="103" spans="1:21" ht="15.75" customHeight="1" x14ac:dyDescent="0.25">
      <c r="A103" s="10" t="s">
        <v>10</v>
      </c>
      <c r="B103" s="11">
        <v>1</v>
      </c>
      <c r="C103" s="11">
        <v>7</v>
      </c>
      <c r="D103" s="11">
        <v>69</v>
      </c>
      <c r="E103" s="11">
        <v>7790</v>
      </c>
      <c r="F103" s="11" t="s">
        <v>1</v>
      </c>
      <c r="G103" s="11" t="s">
        <v>158</v>
      </c>
      <c r="H103" s="11" t="s">
        <v>13</v>
      </c>
      <c r="I103" s="11" t="s">
        <v>14</v>
      </c>
      <c r="J103" s="10" t="s">
        <v>190</v>
      </c>
      <c r="K103" s="10">
        <v>2020</v>
      </c>
      <c r="L103" s="12">
        <v>44105</v>
      </c>
      <c r="M103" s="12">
        <v>44682</v>
      </c>
      <c r="N103" s="11" t="s">
        <v>334</v>
      </c>
      <c r="O103" s="13">
        <v>14796889252</v>
      </c>
      <c r="P103" s="13">
        <v>2801989384</v>
      </c>
      <c r="Q103" s="14"/>
      <c r="R103" s="15">
        <v>58729</v>
      </c>
      <c r="S103" s="16">
        <v>159</v>
      </c>
      <c r="T103" s="15"/>
      <c r="U103">
        <f t="shared" si="1"/>
        <v>0</v>
      </c>
    </row>
    <row r="104" spans="1:21" ht="15.75" customHeight="1" x14ac:dyDescent="0.25">
      <c r="A104" s="10" t="s">
        <v>10</v>
      </c>
      <c r="B104" s="11">
        <v>1</v>
      </c>
      <c r="C104" s="11">
        <v>7</v>
      </c>
      <c r="D104" s="11">
        <v>69</v>
      </c>
      <c r="E104" s="11">
        <v>7790</v>
      </c>
      <c r="F104" s="11" t="s">
        <v>1</v>
      </c>
      <c r="G104" s="11" t="s">
        <v>158</v>
      </c>
      <c r="H104" s="11" t="s">
        <v>13</v>
      </c>
      <c r="I104" s="11" t="s">
        <v>14</v>
      </c>
      <c r="J104" s="10" t="s">
        <v>191</v>
      </c>
      <c r="K104" s="10">
        <v>2020</v>
      </c>
      <c r="L104" s="12">
        <v>44105</v>
      </c>
      <c r="M104" s="12">
        <v>44682</v>
      </c>
      <c r="N104" s="11" t="s">
        <v>334</v>
      </c>
      <c r="O104" s="13">
        <v>12933192702</v>
      </c>
      <c r="P104" s="13">
        <v>2267423314</v>
      </c>
      <c r="Q104" s="14"/>
      <c r="R104" s="15">
        <v>39137</v>
      </c>
      <c r="S104" s="16">
        <v>128</v>
      </c>
      <c r="T104" s="15"/>
      <c r="U104">
        <f t="shared" si="1"/>
        <v>0</v>
      </c>
    </row>
    <row r="105" spans="1:21" ht="15.75" customHeight="1" x14ac:dyDescent="0.25">
      <c r="A105" s="10" t="s">
        <v>10</v>
      </c>
      <c r="B105" s="11">
        <v>1</v>
      </c>
      <c r="C105" s="11">
        <v>7</v>
      </c>
      <c r="D105" s="11">
        <v>69</v>
      </c>
      <c r="E105" s="11">
        <v>7790</v>
      </c>
      <c r="F105" s="11" t="s">
        <v>1</v>
      </c>
      <c r="G105" s="11" t="s">
        <v>158</v>
      </c>
      <c r="H105" s="11" t="s">
        <v>13</v>
      </c>
      <c r="I105" s="11" t="s">
        <v>14</v>
      </c>
      <c r="J105" s="10" t="s">
        <v>192</v>
      </c>
      <c r="K105" s="10">
        <v>2022</v>
      </c>
      <c r="L105" s="12">
        <v>44593</v>
      </c>
      <c r="M105" s="12">
        <v>45444</v>
      </c>
      <c r="N105" s="11" t="s">
        <v>334</v>
      </c>
      <c r="O105" s="13">
        <v>27200269802</v>
      </c>
      <c r="P105" s="13">
        <v>5769778181</v>
      </c>
      <c r="Q105" s="14"/>
      <c r="R105" s="15">
        <v>66684</v>
      </c>
      <c r="S105" s="16">
        <v>225</v>
      </c>
      <c r="T105" s="15"/>
      <c r="U105">
        <f t="shared" si="1"/>
        <v>0</v>
      </c>
    </row>
    <row r="106" spans="1:21" ht="15.75" customHeight="1" x14ac:dyDescent="0.25">
      <c r="A106" s="10" t="s">
        <v>10</v>
      </c>
      <c r="B106" s="11">
        <v>1</v>
      </c>
      <c r="C106" s="11">
        <v>7</v>
      </c>
      <c r="D106" s="11">
        <v>69</v>
      </c>
      <c r="E106" s="11">
        <v>7790</v>
      </c>
      <c r="F106" s="11" t="s">
        <v>1</v>
      </c>
      <c r="G106" s="11" t="s">
        <v>158</v>
      </c>
      <c r="H106" s="11" t="s">
        <v>13</v>
      </c>
      <c r="I106" s="11" t="s">
        <v>14</v>
      </c>
      <c r="J106" s="10" t="s">
        <v>193</v>
      </c>
      <c r="K106" s="10">
        <v>2022</v>
      </c>
      <c r="L106" s="12">
        <v>44593</v>
      </c>
      <c r="M106" s="12">
        <v>45078</v>
      </c>
      <c r="N106" s="11" t="s">
        <v>334</v>
      </c>
      <c r="O106" s="13">
        <v>5195662796</v>
      </c>
      <c r="P106" s="13">
        <v>4811522695</v>
      </c>
      <c r="Q106" s="14"/>
      <c r="R106" s="15">
        <v>37496</v>
      </c>
      <c r="S106" s="16">
        <v>67</v>
      </c>
      <c r="T106" s="15"/>
      <c r="U106">
        <f t="shared" si="1"/>
        <v>0</v>
      </c>
    </row>
    <row r="107" spans="1:21" ht="15.75" customHeight="1" x14ac:dyDescent="0.25">
      <c r="A107" s="10" t="s">
        <v>10</v>
      </c>
      <c r="B107" s="11">
        <v>1</v>
      </c>
      <c r="C107" s="11">
        <v>7</v>
      </c>
      <c r="D107" s="11">
        <v>69</v>
      </c>
      <c r="E107" s="11">
        <v>7790</v>
      </c>
      <c r="F107" s="11" t="s">
        <v>1</v>
      </c>
      <c r="G107" s="11" t="s">
        <v>158</v>
      </c>
      <c r="H107" s="11" t="s">
        <v>13</v>
      </c>
      <c r="I107" s="11" t="s">
        <v>14</v>
      </c>
      <c r="J107" s="10" t="s">
        <v>194</v>
      </c>
      <c r="K107" s="10">
        <v>2020</v>
      </c>
      <c r="L107" s="12">
        <v>44105</v>
      </c>
      <c r="M107" s="12">
        <v>44621</v>
      </c>
      <c r="N107" s="11" t="s">
        <v>333</v>
      </c>
      <c r="O107" s="13">
        <v>6524964439</v>
      </c>
      <c r="P107" s="13">
        <v>720000000</v>
      </c>
      <c r="Q107" s="14"/>
      <c r="R107" s="15">
        <v>47654</v>
      </c>
      <c r="S107" s="16">
        <v>75</v>
      </c>
      <c r="T107" s="15"/>
      <c r="U107">
        <f t="shared" si="1"/>
        <v>0</v>
      </c>
    </row>
    <row r="108" spans="1:21" ht="15.75" customHeight="1" x14ac:dyDescent="0.25">
      <c r="A108" s="10" t="s">
        <v>10</v>
      </c>
      <c r="B108" s="11">
        <v>1</v>
      </c>
      <c r="C108" s="11">
        <v>7</v>
      </c>
      <c r="D108" s="11">
        <v>69</v>
      </c>
      <c r="E108" s="11">
        <v>7790</v>
      </c>
      <c r="F108" s="11" t="s">
        <v>1</v>
      </c>
      <c r="G108" s="11" t="s">
        <v>158</v>
      </c>
      <c r="H108" s="11" t="s">
        <v>13</v>
      </c>
      <c r="I108" s="11" t="s">
        <v>14</v>
      </c>
      <c r="J108" s="10" t="s">
        <v>195</v>
      </c>
      <c r="K108" s="10">
        <v>2020</v>
      </c>
      <c r="L108" s="12">
        <v>44105</v>
      </c>
      <c r="M108" s="12">
        <v>44348</v>
      </c>
      <c r="N108" s="11" t="s">
        <v>333</v>
      </c>
      <c r="O108" s="13">
        <v>13025665279</v>
      </c>
      <c r="P108" s="13">
        <v>7470000000</v>
      </c>
      <c r="Q108" s="14"/>
      <c r="R108" s="15">
        <v>267592</v>
      </c>
      <c r="S108" s="16">
        <v>83</v>
      </c>
      <c r="T108" s="15"/>
      <c r="U108">
        <f t="shared" si="1"/>
        <v>0</v>
      </c>
    </row>
    <row r="109" spans="1:21" ht="15.75" customHeight="1" x14ac:dyDescent="0.25">
      <c r="A109" s="10" t="s">
        <v>10</v>
      </c>
      <c r="B109" s="11">
        <v>1</v>
      </c>
      <c r="C109" s="11">
        <v>7</v>
      </c>
      <c r="D109" s="11">
        <v>69</v>
      </c>
      <c r="E109" s="11">
        <v>7790</v>
      </c>
      <c r="F109" s="11" t="s">
        <v>1</v>
      </c>
      <c r="G109" s="11" t="s">
        <v>158</v>
      </c>
      <c r="H109" s="11" t="s">
        <v>13</v>
      </c>
      <c r="I109" s="11" t="s">
        <v>14</v>
      </c>
      <c r="J109" s="10" t="s">
        <v>196</v>
      </c>
      <c r="K109" s="10">
        <v>2021</v>
      </c>
      <c r="L109" s="12">
        <v>44287</v>
      </c>
      <c r="M109" s="12">
        <v>45413</v>
      </c>
      <c r="N109" s="11" t="s">
        <v>333</v>
      </c>
      <c r="O109" s="13">
        <v>24745000000</v>
      </c>
      <c r="P109" s="13">
        <v>19345000000</v>
      </c>
      <c r="Q109" s="14"/>
      <c r="R109" s="15" t="s">
        <v>197</v>
      </c>
      <c r="S109" s="16" t="s">
        <v>178</v>
      </c>
      <c r="T109" s="15"/>
      <c r="U109">
        <f t="shared" si="1"/>
        <v>0</v>
      </c>
    </row>
    <row r="110" spans="1:21" ht="15.75" customHeight="1" x14ac:dyDescent="0.25">
      <c r="A110" s="10" t="s">
        <v>10</v>
      </c>
      <c r="B110" s="11">
        <v>1</v>
      </c>
      <c r="C110" s="11">
        <v>7</v>
      </c>
      <c r="D110" s="11">
        <v>69</v>
      </c>
      <c r="E110" s="11" t="s">
        <v>338</v>
      </c>
      <c r="F110" s="11" t="s">
        <v>1</v>
      </c>
      <c r="G110" s="11" t="s">
        <v>158</v>
      </c>
      <c r="H110" s="11" t="s">
        <v>13</v>
      </c>
      <c r="I110" s="11" t="s">
        <v>14</v>
      </c>
      <c r="J110" s="10" t="s">
        <v>198</v>
      </c>
      <c r="K110" s="10">
        <v>2021</v>
      </c>
      <c r="L110" s="12">
        <v>44287</v>
      </c>
      <c r="M110" s="12">
        <v>45261</v>
      </c>
      <c r="N110" s="11" t="s">
        <v>333</v>
      </c>
      <c r="O110" s="13">
        <v>8250000000</v>
      </c>
      <c r="P110" s="13">
        <v>7920000000</v>
      </c>
      <c r="Q110" s="14"/>
      <c r="R110" s="15" t="s">
        <v>69</v>
      </c>
      <c r="S110" s="16">
        <v>28</v>
      </c>
      <c r="T110" s="15"/>
      <c r="U110">
        <f t="shared" si="1"/>
        <v>0</v>
      </c>
    </row>
    <row r="111" spans="1:21" ht="15.75" customHeight="1" x14ac:dyDescent="0.25">
      <c r="A111" s="10" t="s">
        <v>30</v>
      </c>
      <c r="B111" s="11">
        <v>2</v>
      </c>
      <c r="C111" s="11">
        <v>33</v>
      </c>
      <c r="D111" s="11">
        <v>242</v>
      </c>
      <c r="E111" s="11">
        <v>7761</v>
      </c>
      <c r="F111" s="11" t="s">
        <v>1</v>
      </c>
      <c r="G111" s="11" t="s">
        <v>31</v>
      </c>
      <c r="H111" s="11" t="s">
        <v>32</v>
      </c>
      <c r="I111" s="11" t="s">
        <v>14</v>
      </c>
      <c r="J111" s="10" t="s">
        <v>33</v>
      </c>
      <c r="K111" s="10">
        <f t="shared" ref="K111:K128" si="2">YEAR(L111)</f>
        <v>2021</v>
      </c>
      <c r="L111" s="12">
        <v>44378</v>
      </c>
      <c r="M111" s="12">
        <v>45200</v>
      </c>
      <c r="N111" s="11" t="s">
        <v>87</v>
      </c>
      <c r="O111" s="13">
        <v>9000000000</v>
      </c>
      <c r="P111" s="13">
        <v>9000000000</v>
      </c>
      <c r="Q111" s="14">
        <v>0</v>
      </c>
      <c r="R111" s="15">
        <v>61000</v>
      </c>
      <c r="S111" s="16">
        <v>136.80000000000001</v>
      </c>
      <c r="T111" s="15" t="s">
        <v>34</v>
      </c>
    </row>
    <row r="112" spans="1:21" ht="15.75" customHeight="1" x14ac:dyDescent="0.25">
      <c r="A112" s="10" t="s">
        <v>30</v>
      </c>
      <c r="B112" s="11">
        <v>2</v>
      </c>
      <c r="C112" s="11">
        <v>33</v>
      </c>
      <c r="D112" s="11">
        <v>242</v>
      </c>
      <c r="E112" s="11">
        <v>7761</v>
      </c>
      <c r="F112" s="11" t="s">
        <v>1</v>
      </c>
      <c r="G112" s="11" t="s">
        <v>31</v>
      </c>
      <c r="H112" s="11" t="s">
        <v>32</v>
      </c>
      <c r="I112" s="11" t="s">
        <v>14</v>
      </c>
      <c r="J112" s="10" t="s">
        <v>35</v>
      </c>
      <c r="K112" s="10">
        <f t="shared" si="2"/>
        <v>2021</v>
      </c>
      <c r="L112" s="12">
        <v>44378</v>
      </c>
      <c r="M112" s="12">
        <v>45200</v>
      </c>
      <c r="N112" s="11" t="s">
        <v>87</v>
      </c>
      <c r="O112" s="13">
        <v>14000000000</v>
      </c>
      <c r="P112" s="13">
        <v>14000000000</v>
      </c>
      <c r="Q112" s="14">
        <v>0</v>
      </c>
      <c r="R112" s="15">
        <v>33000</v>
      </c>
      <c r="S112" s="16">
        <v>211.2</v>
      </c>
      <c r="T112" s="15" t="s">
        <v>34</v>
      </c>
    </row>
    <row r="113" spans="1:20" ht="15.75" customHeight="1" x14ac:dyDescent="0.25">
      <c r="A113" s="10" t="s">
        <v>30</v>
      </c>
      <c r="B113" s="11">
        <v>2</v>
      </c>
      <c r="C113" s="11">
        <v>33</v>
      </c>
      <c r="D113" s="11">
        <v>242</v>
      </c>
      <c r="E113" s="11">
        <v>7761</v>
      </c>
      <c r="F113" s="11" t="s">
        <v>1</v>
      </c>
      <c r="G113" s="11" t="s">
        <v>31</v>
      </c>
      <c r="H113" s="11" t="s">
        <v>32</v>
      </c>
      <c r="I113" s="11" t="s">
        <v>14</v>
      </c>
      <c r="J113" s="10" t="s">
        <v>36</v>
      </c>
      <c r="K113" s="10">
        <f t="shared" si="2"/>
        <v>2020</v>
      </c>
      <c r="L113" s="12">
        <v>44105</v>
      </c>
      <c r="M113" s="12">
        <v>45261</v>
      </c>
      <c r="N113" s="11" t="s">
        <v>334</v>
      </c>
      <c r="O113" s="13">
        <v>90000391437</v>
      </c>
      <c r="P113" s="13">
        <v>35372000000</v>
      </c>
      <c r="Q113" s="14">
        <v>0</v>
      </c>
      <c r="R113" s="15">
        <v>1000000</v>
      </c>
      <c r="S113" s="16">
        <v>1351.1999999999998</v>
      </c>
      <c r="T113" s="15" t="s">
        <v>37</v>
      </c>
    </row>
    <row r="114" spans="1:20" ht="15.75" customHeight="1" x14ac:dyDescent="0.25">
      <c r="A114" s="10" t="s">
        <v>30</v>
      </c>
      <c r="B114" s="11">
        <v>4</v>
      </c>
      <c r="C114" s="11">
        <v>9</v>
      </c>
      <c r="D114" s="11">
        <v>382</v>
      </c>
      <c r="E114" s="11">
        <v>7763</v>
      </c>
      <c r="F114" s="11" t="s">
        <v>1</v>
      </c>
      <c r="G114" s="11" t="s">
        <v>38</v>
      </c>
      <c r="H114" s="11" t="s">
        <v>32</v>
      </c>
      <c r="I114" s="11" t="s">
        <v>14</v>
      </c>
      <c r="J114" s="10" t="s">
        <v>39</v>
      </c>
      <c r="K114" s="10">
        <f t="shared" si="2"/>
        <v>2021</v>
      </c>
      <c r="L114" s="12">
        <v>44287</v>
      </c>
      <c r="M114" s="12">
        <v>45231</v>
      </c>
      <c r="N114" s="11" t="s">
        <v>87</v>
      </c>
      <c r="O114" s="13">
        <v>47626000000</v>
      </c>
      <c r="P114" s="13">
        <v>47626000000</v>
      </c>
      <c r="Q114" s="14">
        <v>0</v>
      </c>
      <c r="R114" s="15">
        <v>1000000</v>
      </c>
      <c r="S114" s="16">
        <v>715.19999999999993</v>
      </c>
      <c r="T114" s="15" t="s">
        <v>40</v>
      </c>
    </row>
    <row r="115" spans="1:20" ht="15.75" customHeight="1" x14ac:dyDescent="0.25">
      <c r="A115" s="10" t="s">
        <v>30</v>
      </c>
      <c r="B115" s="11">
        <v>4</v>
      </c>
      <c r="C115" s="11">
        <v>9</v>
      </c>
      <c r="D115" s="11">
        <v>382</v>
      </c>
      <c r="E115" s="11">
        <v>7763</v>
      </c>
      <c r="F115" s="11" t="s">
        <v>1</v>
      </c>
      <c r="G115" s="11" t="s">
        <v>38</v>
      </c>
      <c r="H115" s="11" t="s">
        <v>32</v>
      </c>
      <c r="I115" s="11" t="s">
        <v>14</v>
      </c>
      <c r="J115" s="10" t="s">
        <v>41</v>
      </c>
      <c r="K115" s="10">
        <f t="shared" si="2"/>
        <v>2021</v>
      </c>
      <c r="L115" s="12">
        <v>44409</v>
      </c>
      <c r="M115" s="12">
        <v>44774</v>
      </c>
      <c r="N115" s="11" t="s">
        <v>333</v>
      </c>
      <c r="O115" s="13">
        <v>11000000000</v>
      </c>
      <c r="P115" s="13">
        <v>11000000000</v>
      </c>
      <c r="Q115" s="14">
        <v>0</v>
      </c>
      <c r="R115" s="15">
        <v>515000</v>
      </c>
      <c r="S115" s="16">
        <v>189.6</v>
      </c>
      <c r="T115" s="15" t="s">
        <v>42</v>
      </c>
    </row>
    <row r="116" spans="1:20" ht="15.75" customHeight="1" x14ac:dyDescent="0.25">
      <c r="A116" s="10" t="s">
        <v>30</v>
      </c>
      <c r="B116" s="11">
        <v>4</v>
      </c>
      <c r="C116" s="11">
        <v>9</v>
      </c>
      <c r="D116" s="11">
        <v>382</v>
      </c>
      <c r="E116" s="11">
        <v>7763</v>
      </c>
      <c r="F116" s="11" t="s">
        <v>1</v>
      </c>
      <c r="G116" s="11" t="s">
        <v>38</v>
      </c>
      <c r="H116" s="11" t="s">
        <v>32</v>
      </c>
      <c r="I116" s="11" t="s">
        <v>14</v>
      </c>
      <c r="J116" s="10" t="s">
        <v>43</v>
      </c>
      <c r="K116" s="10">
        <f t="shared" si="2"/>
        <v>2021</v>
      </c>
      <c r="L116" s="12">
        <v>44409</v>
      </c>
      <c r="M116" s="12">
        <v>44774</v>
      </c>
      <c r="N116" s="11" t="s">
        <v>333</v>
      </c>
      <c r="O116" s="13">
        <v>1400000000</v>
      </c>
      <c r="P116" s="13">
        <v>1400000000</v>
      </c>
      <c r="Q116" s="14">
        <v>0</v>
      </c>
      <c r="R116" s="15">
        <v>1581103</v>
      </c>
      <c r="S116" s="16">
        <v>24</v>
      </c>
      <c r="T116" s="15" t="s">
        <v>44</v>
      </c>
    </row>
    <row r="117" spans="1:20" ht="15.75" customHeight="1" x14ac:dyDescent="0.25">
      <c r="A117" s="10" t="s">
        <v>30</v>
      </c>
      <c r="B117" s="11">
        <v>4</v>
      </c>
      <c r="C117" s="11">
        <v>9</v>
      </c>
      <c r="D117" s="11">
        <v>382</v>
      </c>
      <c r="E117" s="11">
        <v>7763</v>
      </c>
      <c r="F117" s="11" t="s">
        <v>1</v>
      </c>
      <c r="G117" s="11" t="s">
        <v>38</v>
      </c>
      <c r="H117" s="11" t="s">
        <v>32</v>
      </c>
      <c r="I117" s="11" t="s">
        <v>14</v>
      </c>
      <c r="J117" s="10" t="s">
        <v>45</v>
      </c>
      <c r="K117" s="10">
        <f t="shared" si="2"/>
        <v>2021</v>
      </c>
      <c r="L117" s="12">
        <v>44409</v>
      </c>
      <c r="M117" s="12">
        <v>44774</v>
      </c>
      <c r="N117" s="11" t="s">
        <v>333</v>
      </c>
      <c r="O117" s="13">
        <v>7500000000</v>
      </c>
      <c r="P117" s="13">
        <v>7500000000</v>
      </c>
      <c r="Q117" s="14">
        <v>0</v>
      </c>
      <c r="R117" s="15">
        <v>1059531</v>
      </c>
      <c r="S117" s="16">
        <v>129.6</v>
      </c>
      <c r="T117" s="15" t="s">
        <v>44</v>
      </c>
    </row>
    <row r="118" spans="1:20" ht="15.75" customHeight="1" x14ac:dyDescent="0.25">
      <c r="A118" s="10" t="s">
        <v>30</v>
      </c>
      <c r="B118" s="11">
        <v>4</v>
      </c>
      <c r="C118" s="11">
        <v>9</v>
      </c>
      <c r="D118" s="11">
        <v>382</v>
      </c>
      <c r="E118" s="11">
        <v>7763</v>
      </c>
      <c r="F118" s="11" t="s">
        <v>1</v>
      </c>
      <c r="G118" s="11" t="s">
        <v>38</v>
      </c>
      <c r="H118" s="11" t="s">
        <v>32</v>
      </c>
      <c r="I118" s="11" t="s">
        <v>14</v>
      </c>
      <c r="J118" s="10" t="s">
        <v>46</v>
      </c>
      <c r="K118" s="10">
        <f t="shared" si="2"/>
        <v>2021</v>
      </c>
      <c r="L118" s="12">
        <v>44409</v>
      </c>
      <c r="M118" s="12">
        <v>44774</v>
      </c>
      <c r="N118" s="11" t="s">
        <v>333</v>
      </c>
      <c r="O118" s="13">
        <v>6050000000</v>
      </c>
      <c r="P118" s="13">
        <v>6050000000</v>
      </c>
      <c r="Q118" s="14">
        <v>0</v>
      </c>
      <c r="R118" s="15">
        <v>1300000</v>
      </c>
      <c r="S118" s="16">
        <v>105.6</v>
      </c>
      <c r="T118" s="15" t="s">
        <v>44</v>
      </c>
    </row>
    <row r="119" spans="1:20" ht="15.75" customHeight="1" x14ac:dyDescent="0.25">
      <c r="A119" s="10" t="s">
        <v>30</v>
      </c>
      <c r="B119" s="11">
        <v>4</v>
      </c>
      <c r="C119" s="11">
        <v>9</v>
      </c>
      <c r="D119" s="11">
        <v>382</v>
      </c>
      <c r="E119" s="11">
        <v>7763</v>
      </c>
      <c r="F119" s="11" t="s">
        <v>1</v>
      </c>
      <c r="G119" s="11" t="s">
        <v>38</v>
      </c>
      <c r="H119" s="11" t="s">
        <v>32</v>
      </c>
      <c r="I119" s="11" t="s">
        <v>14</v>
      </c>
      <c r="J119" s="10" t="s">
        <v>47</v>
      </c>
      <c r="K119" s="10">
        <f t="shared" si="2"/>
        <v>2021</v>
      </c>
      <c r="L119" s="12">
        <v>44409</v>
      </c>
      <c r="M119" s="12">
        <v>44774</v>
      </c>
      <c r="N119" s="11" t="s">
        <v>333</v>
      </c>
      <c r="O119" s="13">
        <v>9150000000</v>
      </c>
      <c r="P119" s="13">
        <v>9150000000</v>
      </c>
      <c r="Q119" s="14">
        <v>0</v>
      </c>
      <c r="R119" s="15">
        <v>1200000</v>
      </c>
      <c r="S119" s="16">
        <v>158.39999999999998</v>
      </c>
      <c r="T119" s="15" t="s">
        <v>44</v>
      </c>
    </row>
    <row r="120" spans="1:20" ht="15.75" customHeight="1" x14ac:dyDescent="0.25">
      <c r="A120" s="10" t="s">
        <v>30</v>
      </c>
      <c r="B120" s="11">
        <v>4</v>
      </c>
      <c r="C120" s="11">
        <v>9</v>
      </c>
      <c r="D120" s="11">
        <v>382</v>
      </c>
      <c r="E120" s="11">
        <v>7763</v>
      </c>
      <c r="F120" s="11" t="s">
        <v>1</v>
      </c>
      <c r="G120" s="11" t="s">
        <v>38</v>
      </c>
      <c r="H120" s="11" t="s">
        <v>32</v>
      </c>
      <c r="I120" s="11" t="s">
        <v>14</v>
      </c>
      <c r="J120" s="10" t="s">
        <v>48</v>
      </c>
      <c r="K120" s="10">
        <f t="shared" si="2"/>
        <v>2021</v>
      </c>
      <c r="L120" s="12">
        <v>44409</v>
      </c>
      <c r="M120" s="12">
        <v>44774</v>
      </c>
      <c r="N120" s="11" t="s">
        <v>333</v>
      </c>
      <c r="O120" s="13">
        <v>3500000000</v>
      </c>
      <c r="P120" s="13">
        <v>3500000000</v>
      </c>
      <c r="Q120" s="14">
        <v>0</v>
      </c>
      <c r="R120" s="15">
        <v>494000</v>
      </c>
      <c r="S120" s="16">
        <v>59.999999999999993</v>
      </c>
      <c r="T120" s="15" t="s">
        <v>44</v>
      </c>
    </row>
    <row r="121" spans="1:20" ht="15.75" customHeight="1" x14ac:dyDescent="0.25">
      <c r="A121" s="10" t="s">
        <v>30</v>
      </c>
      <c r="B121" s="11">
        <v>4</v>
      </c>
      <c r="C121" s="11">
        <v>9</v>
      </c>
      <c r="D121" s="11">
        <v>382</v>
      </c>
      <c r="E121" s="11">
        <v>7763</v>
      </c>
      <c r="F121" s="11" t="s">
        <v>1</v>
      </c>
      <c r="G121" s="11" t="s">
        <v>38</v>
      </c>
      <c r="H121" s="11" t="s">
        <v>32</v>
      </c>
      <c r="I121" s="11" t="s">
        <v>14</v>
      </c>
      <c r="J121" s="10" t="s">
        <v>49</v>
      </c>
      <c r="K121" s="10">
        <f t="shared" si="2"/>
        <v>2021</v>
      </c>
      <c r="L121" s="12">
        <v>44409</v>
      </c>
      <c r="M121" s="12">
        <v>44774</v>
      </c>
      <c r="N121" s="11" t="s">
        <v>333</v>
      </c>
      <c r="O121" s="13">
        <v>3000000000</v>
      </c>
      <c r="P121" s="13">
        <v>3000000000</v>
      </c>
      <c r="Q121" s="14">
        <v>0</v>
      </c>
      <c r="R121" s="15">
        <v>22345</v>
      </c>
      <c r="S121" s="16">
        <v>52.8</v>
      </c>
      <c r="T121" s="15" t="s">
        <v>44</v>
      </c>
    </row>
    <row r="122" spans="1:20" ht="15.75" customHeight="1" x14ac:dyDescent="0.25">
      <c r="A122" s="10" t="s">
        <v>30</v>
      </c>
      <c r="B122" s="11">
        <v>4</v>
      </c>
      <c r="C122" s="11">
        <v>9</v>
      </c>
      <c r="D122" s="11">
        <v>382</v>
      </c>
      <c r="E122" s="11">
        <v>7763</v>
      </c>
      <c r="F122" s="11" t="s">
        <v>1</v>
      </c>
      <c r="G122" s="11" t="s">
        <v>38</v>
      </c>
      <c r="H122" s="11" t="s">
        <v>32</v>
      </c>
      <c r="I122" s="11" t="s">
        <v>14</v>
      </c>
      <c r="J122" s="10" t="s">
        <v>50</v>
      </c>
      <c r="K122" s="10">
        <f t="shared" si="2"/>
        <v>2021</v>
      </c>
      <c r="L122" s="12">
        <v>44409</v>
      </c>
      <c r="M122" s="12">
        <v>44774</v>
      </c>
      <c r="N122" s="11" t="s">
        <v>333</v>
      </c>
      <c r="O122" s="13">
        <v>11000000000</v>
      </c>
      <c r="P122" s="13">
        <v>11000000000</v>
      </c>
      <c r="Q122" s="14">
        <v>0</v>
      </c>
      <c r="R122" s="15">
        <v>1100000</v>
      </c>
      <c r="S122" s="16">
        <v>189.6</v>
      </c>
      <c r="T122" s="15" t="s">
        <v>44</v>
      </c>
    </row>
    <row r="123" spans="1:20" ht="15.75" customHeight="1" x14ac:dyDescent="0.25">
      <c r="A123" s="10" t="s">
        <v>30</v>
      </c>
      <c r="B123" s="11">
        <v>4</v>
      </c>
      <c r="C123" s="11">
        <v>9</v>
      </c>
      <c r="D123" s="11">
        <v>382</v>
      </c>
      <c r="E123" s="11">
        <v>7763</v>
      </c>
      <c r="F123" s="11" t="s">
        <v>1</v>
      </c>
      <c r="G123" s="11" t="s">
        <v>38</v>
      </c>
      <c r="H123" s="11" t="s">
        <v>32</v>
      </c>
      <c r="I123" s="11" t="s">
        <v>14</v>
      </c>
      <c r="J123" s="10" t="s">
        <v>51</v>
      </c>
      <c r="K123" s="10">
        <f t="shared" si="2"/>
        <v>2021</v>
      </c>
      <c r="L123" s="12">
        <v>44409</v>
      </c>
      <c r="M123" s="12">
        <v>44774</v>
      </c>
      <c r="N123" s="11" t="s">
        <v>333</v>
      </c>
      <c r="O123" s="13">
        <v>11000000000</v>
      </c>
      <c r="P123" s="13">
        <v>11000000000</v>
      </c>
      <c r="Q123" s="14">
        <v>0</v>
      </c>
      <c r="R123" s="15">
        <v>1000000</v>
      </c>
      <c r="S123" s="16">
        <v>189.6</v>
      </c>
      <c r="T123" s="15" t="s">
        <v>44</v>
      </c>
    </row>
    <row r="124" spans="1:20" ht="15.75" customHeight="1" x14ac:dyDescent="0.25">
      <c r="A124" s="10" t="s">
        <v>30</v>
      </c>
      <c r="B124" s="11">
        <v>4</v>
      </c>
      <c r="C124" s="11">
        <v>9</v>
      </c>
      <c r="D124" s="11">
        <v>382</v>
      </c>
      <c r="E124" s="11">
        <v>7763</v>
      </c>
      <c r="F124" s="11" t="s">
        <v>1</v>
      </c>
      <c r="G124" s="11" t="s">
        <v>38</v>
      </c>
      <c r="H124" s="11" t="s">
        <v>32</v>
      </c>
      <c r="I124" s="11" t="s">
        <v>14</v>
      </c>
      <c r="J124" s="10" t="s">
        <v>52</v>
      </c>
      <c r="K124" s="10">
        <f t="shared" si="2"/>
        <v>2021</v>
      </c>
      <c r="L124" s="12">
        <v>44409</v>
      </c>
      <c r="M124" s="12">
        <v>44774</v>
      </c>
      <c r="N124" s="11" t="s">
        <v>333</v>
      </c>
      <c r="O124" s="13">
        <v>10000000000</v>
      </c>
      <c r="P124" s="13">
        <v>10000000000</v>
      </c>
      <c r="Q124" s="14">
        <v>0</v>
      </c>
      <c r="R124" s="15">
        <v>22345</v>
      </c>
      <c r="S124" s="16">
        <v>175.2</v>
      </c>
      <c r="T124" s="15" t="s">
        <v>44</v>
      </c>
    </row>
    <row r="125" spans="1:20" ht="15.75" customHeight="1" x14ac:dyDescent="0.25">
      <c r="A125" s="10" t="s">
        <v>30</v>
      </c>
      <c r="B125" s="11">
        <v>4</v>
      </c>
      <c r="C125" s="11">
        <v>9</v>
      </c>
      <c r="D125" s="11">
        <v>382</v>
      </c>
      <c r="E125" s="11">
        <v>7763</v>
      </c>
      <c r="F125" s="11" t="s">
        <v>1</v>
      </c>
      <c r="G125" s="11" t="s">
        <v>38</v>
      </c>
      <c r="H125" s="11" t="s">
        <v>32</v>
      </c>
      <c r="I125" s="11" t="s">
        <v>14</v>
      </c>
      <c r="J125" s="10" t="s">
        <v>53</v>
      </c>
      <c r="K125" s="10">
        <f t="shared" si="2"/>
        <v>2021</v>
      </c>
      <c r="L125" s="12">
        <v>44409</v>
      </c>
      <c r="M125" s="12">
        <v>44774</v>
      </c>
      <c r="N125" s="11" t="s">
        <v>333</v>
      </c>
      <c r="O125" s="13">
        <v>3000000000</v>
      </c>
      <c r="P125" s="13">
        <v>3000000000</v>
      </c>
      <c r="Q125" s="14">
        <v>0</v>
      </c>
      <c r="R125" s="15">
        <v>1000000</v>
      </c>
      <c r="S125" s="16">
        <v>52.8</v>
      </c>
      <c r="T125" s="15" t="s">
        <v>44</v>
      </c>
    </row>
    <row r="126" spans="1:20" ht="15.75" customHeight="1" x14ac:dyDescent="0.25">
      <c r="A126" s="10" t="s">
        <v>30</v>
      </c>
      <c r="B126" s="11">
        <v>4</v>
      </c>
      <c r="C126" s="11">
        <v>9</v>
      </c>
      <c r="D126" s="11">
        <v>382</v>
      </c>
      <c r="E126" s="11">
        <v>7763</v>
      </c>
      <c r="F126" s="11" t="s">
        <v>1</v>
      </c>
      <c r="G126" s="11" t="s">
        <v>38</v>
      </c>
      <c r="H126" s="11" t="s">
        <v>32</v>
      </c>
      <c r="I126" s="11" t="s">
        <v>14</v>
      </c>
      <c r="J126" s="10" t="s">
        <v>54</v>
      </c>
      <c r="K126" s="10">
        <f t="shared" si="2"/>
        <v>2021</v>
      </c>
      <c r="L126" s="12">
        <v>44409</v>
      </c>
      <c r="M126" s="12">
        <v>44774</v>
      </c>
      <c r="N126" s="11" t="s">
        <v>333</v>
      </c>
      <c r="O126" s="13">
        <v>3000000000</v>
      </c>
      <c r="P126" s="13">
        <v>3000000000</v>
      </c>
      <c r="Q126" s="14">
        <v>0</v>
      </c>
      <c r="R126" s="15">
        <v>35000</v>
      </c>
      <c r="S126" s="16">
        <v>52.8</v>
      </c>
      <c r="T126" s="15" t="s">
        <v>44</v>
      </c>
    </row>
    <row r="127" spans="1:20" ht="15.75" customHeight="1" x14ac:dyDescent="0.25">
      <c r="A127" s="10" t="s">
        <v>30</v>
      </c>
      <c r="B127" s="11">
        <v>4</v>
      </c>
      <c r="C127" s="11">
        <v>9</v>
      </c>
      <c r="D127" s="11">
        <v>382</v>
      </c>
      <c r="E127" s="11">
        <v>7763</v>
      </c>
      <c r="F127" s="11" t="s">
        <v>1</v>
      </c>
      <c r="G127" s="11" t="s">
        <v>38</v>
      </c>
      <c r="H127" s="11" t="s">
        <v>32</v>
      </c>
      <c r="I127" s="11" t="s">
        <v>14</v>
      </c>
      <c r="J127" s="10" t="s">
        <v>55</v>
      </c>
      <c r="K127" s="10">
        <f t="shared" si="2"/>
        <v>2021</v>
      </c>
      <c r="L127" s="12">
        <v>44409</v>
      </c>
      <c r="M127" s="12">
        <v>44774</v>
      </c>
      <c r="N127" s="11" t="s">
        <v>333</v>
      </c>
      <c r="O127" s="13">
        <v>3500000000</v>
      </c>
      <c r="P127" s="13">
        <v>3500000000</v>
      </c>
      <c r="Q127" s="14">
        <v>0</v>
      </c>
      <c r="R127" s="15">
        <v>1000000</v>
      </c>
      <c r="S127" s="16">
        <v>59.999999999999993</v>
      </c>
      <c r="T127" s="15" t="s">
        <v>44</v>
      </c>
    </row>
    <row r="128" spans="1:20" ht="15.75" customHeight="1" x14ac:dyDescent="0.25">
      <c r="A128" s="10" t="s">
        <v>30</v>
      </c>
      <c r="B128" s="11">
        <v>4</v>
      </c>
      <c r="C128" s="11">
        <v>9</v>
      </c>
      <c r="D128" s="11">
        <v>382</v>
      </c>
      <c r="E128" s="11">
        <v>7763</v>
      </c>
      <c r="F128" s="11" t="s">
        <v>1</v>
      </c>
      <c r="G128" s="11" t="s">
        <v>38</v>
      </c>
      <c r="H128" s="11" t="s">
        <v>32</v>
      </c>
      <c r="I128" s="11" t="s">
        <v>14</v>
      </c>
      <c r="J128" s="10" t="s">
        <v>56</v>
      </c>
      <c r="K128" s="10">
        <f t="shared" si="2"/>
        <v>2021</v>
      </c>
      <c r="L128" s="12">
        <v>44409</v>
      </c>
      <c r="M128" s="12">
        <v>44774</v>
      </c>
      <c r="N128" s="11" t="s">
        <v>333</v>
      </c>
      <c r="O128" s="13">
        <v>14168000000</v>
      </c>
      <c r="P128" s="13">
        <v>14168000000</v>
      </c>
      <c r="Q128" s="14">
        <v>0</v>
      </c>
      <c r="R128" s="15"/>
      <c r="S128" s="16">
        <v>0</v>
      </c>
      <c r="T128" s="15"/>
    </row>
    <row r="129" spans="1:20" ht="15.75" customHeight="1" x14ac:dyDescent="0.25">
      <c r="A129" s="10" t="s">
        <v>30</v>
      </c>
      <c r="B129" s="11">
        <v>4</v>
      </c>
      <c r="C129" s="11">
        <v>50</v>
      </c>
      <c r="D129" s="11">
        <v>402</v>
      </c>
      <c r="E129" s="11">
        <v>7786</v>
      </c>
      <c r="F129" s="11" t="s">
        <v>1</v>
      </c>
      <c r="G129" s="11" t="s">
        <v>1</v>
      </c>
      <c r="H129" s="11" t="s">
        <v>32</v>
      </c>
      <c r="I129" s="11" t="s">
        <v>14</v>
      </c>
      <c r="J129" s="10" t="s">
        <v>65</v>
      </c>
      <c r="K129" s="10">
        <f t="shared" ref="K129:K166" si="3">YEAR(L129)</f>
        <v>2021</v>
      </c>
      <c r="L129" s="12">
        <v>44378</v>
      </c>
      <c r="M129" s="12">
        <v>45200</v>
      </c>
      <c r="N129" s="11" t="s">
        <v>6</v>
      </c>
      <c r="O129" s="13">
        <v>200000000000</v>
      </c>
      <c r="P129" s="13">
        <v>200000000000</v>
      </c>
      <c r="Q129" s="14">
        <v>0</v>
      </c>
      <c r="R129" s="15">
        <v>1200000</v>
      </c>
      <c r="S129" s="16">
        <v>3007.2</v>
      </c>
      <c r="T129" s="15" t="s">
        <v>66</v>
      </c>
    </row>
    <row r="130" spans="1:20" ht="15.75" customHeight="1" x14ac:dyDescent="0.25">
      <c r="A130" s="10" t="s">
        <v>30</v>
      </c>
      <c r="B130" s="11">
        <v>4</v>
      </c>
      <c r="C130" s="11">
        <v>49</v>
      </c>
      <c r="D130" s="11">
        <v>376</v>
      </c>
      <c r="E130" s="11">
        <v>7782</v>
      </c>
      <c r="F130" s="11" t="s">
        <v>1</v>
      </c>
      <c r="G130" s="11" t="s">
        <v>1</v>
      </c>
      <c r="H130" s="11" t="s">
        <v>32</v>
      </c>
      <c r="I130" s="11" t="s">
        <v>14</v>
      </c>
      <c r="J130" s="10" t="s">
        <v>67</v>
      </c>
      <c r="K130" s="10">
        <f t="shared" si="3"/>
        <v>2020</v>
      </c>
      <c r="L130" s="12">
        <v>44044</v>
      </c>
      <c r="M130" s="12">
        <v>45627</v>
      </c>
      <c r="N130" s="11" t="s">
        <v>333</v>
      </c>
      <c r="O130" s="13">
        <v>414991000000</v>
      </c>
      <c r="P130" s="13">
        <v>350000000000</v>
      </c>
      <c r="Q130" s="14">
        <v>0</v>
      </c>
      <c r="R130" s="15">
        <v>170000</v>
      </c>
      <c r="S130" s="16">
        <v>6237.6</v>
      </c>
      <c r="T130" s="15" t="s">
        <v>68</v>
      </c>
    </row>
    <row r="131" spans="1:20" ht="15.75" customHeight="1" x14ac:dyDescent="0.25">
      <c r="A131" s="10" t="s">
        <v>30</v>
      </c>
      <c r="B131" s="11">
        <v>2</v>
      </c>
      <c r="C131" s="11">
        <v>33</v>
      </c>
      <c r="D131" s="11">
        <v>241</v>
      </c>
      <c r="E131" s="11">
        <v>7761</v>
      </c>
      <c r="F131" s="11" t="s">
        <v>1</v>
      </c>
      <c r="G131" s="11" t="s">
        <v>151</v>
      </c>
      <c r="H131" s="11" t="s">
        <v>32</v>
      </c>
      <c r="I131" s="11" t="s">
        <v>14</v>
      </c>
      <c r="J131" s="10" t="s">
        <v>152</v>
      </c>
      <c r="K131" s="10">
        <f t="shared" si="3"/>
        <v>2021</v>
      </c>
      <c r="L131" s="12">
        <v>44440</v>
      </c>
      <c r="M131" s="12">
        <v>44896</v>
      </c>
      <c r="N131" s="11" t="s">
        <v>333</v>
      </c>
      <c r="O131" s="13">
        <v>19247000000</v>
      </c>
      <c r="P131" s="13">
        <v>19247000000</v>
      </c>
      <c r="Q131" s="14">
        <v>0</v>
      </c>
      <c r="R131" s="15">
        <v>140000</v>
      </c>
      <c r="S131" s="16">
        <v>290.39999999999998</v>
      </c>
      <c r="T131" s="15" t="s">
        <v>153</v>
      </c>
    </row>
    <row r="132" spans="1:20" ht="15.75" customHeight="1" x14ac:dyDescent="0.25">
      <c r="A132" s="10" t="s">
        <v>30</v>
      </c>
      <c r="B132" s="11">
        <v>2</v>
      </c>
      <c r="C132" s="11">
        <v>33</v>
      </c>
      <c r="D132" s="11">
        <v>241</v>
      </c>
      <c r="E132" s="11">
        <v>7761</v>
      </c>
      <c r="F132" s="11" t="s">
        <v>1</v>
      </c>
      <c r="G132" s="11" t="s">
        <v>151</v>
      </c>
      <c r="H132" s="11" t="s">
        <v>32</v>
      </c>
      <c r="I132" s="11" t="s">
        <v>14</v>
      </c>
      <c r="J132" s="10" t="s">
        <v>154</v>
      </c>
      <c r="K132" s="10">
        <f t="shared" si="3"/>
        <v>2021</v>
      </c>
      <c r="L132" s="12">
        <v>44470</v>
      </c>
      <c r="M132" s="12">
        <v>45444</v>
      </c>
      <c r="N132" s="11" t="s">
        <v>87</v>
      </c>
      <c r="O132" s="13">
        <v>22368520000</v>
      </c>
      <c r="P132" s="13">
        <v>14572540000</v>
      </c>
      <c r="Q132" s="14">
        <v>0</v>
      </c>
      <c r="R132" s="15">
        <v>300000</v>
      </c>
      <c r="S132" s="16">
        <v>336</v>
      </c>
      <c r="T132" s="15" t="s">
        <v>155</v>
      </c>
    </row>
    <row r="133" spans="1:20" ht="15.75" customHeight="1" x14ac:dyDescent="0.25">
      <c r="A133" s="10" t="s">
        <v>30</v>
      </c>
      <c r="B133" s="11">
        <v>2</v>
      </c>
      <c r="C133" s="11">
        <v>33</v>
      </c>
      <c r="D133" s="11">
        <v>241</v>
      </c>
      <c r="E133" s="11">
        <v>7761</v>
      </c>
      <c r="F133" s="11" t="s">
        <v>1</v>
      </c>
      <c r="G133" s="11" t="s">
        <v>151</v>
      </c>
      <c r="H133" s="11" t="s">
        <v>32</v>
      </c>
      <c r="I133" s="11" t="s">
        <v>14</v>
      </c>
      <c r="J133" s="10" t="s">
        <v>156</v>
      </c>
      <c r="K133" s="10">
        <f t="shared" si="3"/>
        <v>2020</v>
      </c>
      <c r="L133" s="12">
        <v>44166</v>
      </c>
      <c r="M133" s="12">
        <v>44713</v>
      </c>
      <c r="N133" s="11" t="s">
        <v>333</v>
      </c>
      <c r="O133" s="13">
        <v>43400000000</v>
      </c>
      <c r="P133" s="13">
        <v>37400000000</v>
      </c>
      <c r="Q133" s="14">
        <v>0</v>
      </c>
      <c r="R133" s="15">
        <v>1632</v>
      </c>
      <c r="S133" s="16">
        <v>652.79999999999995</v>
      </c>
      <c r="T133" s="15"/>
    </row>
    <row r="134" spans="1:20" ht="30" x14ac:dyDescent="0.25">
      <c r="A134" s="10" t="s">
        <v>30</v>
      </c>
      <c r="B134" s="11">
        <v>4</v>
      </c>
      <c r="C134" s="11">
        <v>49</v>
      </c>
      <c r="D134" s="11">
        <v>381</v>
      </c>
      <c r="E134" s="11">
        <v>7763</v>
      </c>
      <c r="F134" s="11" t="s">
        <v>1</v>
      </c>
      <c r="G134" s="11" t="s">
        <v>237</v>
      </c>
      <c r="H134" s="11" t="s">
        <v>32</v>
      </c>
      <c r="I134" s="11" t="s">
        <v>14</v>
      </c>
      <c r="J134" s="10" t="s">
        <v>238</v>
      </c>
      <c r="K134" s="10">
        <f t="shared" si="3"/>
        <v>2023</v>
      </c>
      <c r="L134" s="12">
        <v>45170</v>
      </c>
      <c r="M134" s="12">
        <v>45474</v>
      </c>
      <c r="N134" s="11" t="s">
        <v>6</v>
      </c>
      <c r="O134" s="13">
        <v>6315760000</v>
      </c>
      <c r="P134" s="13">
        <v>6315760000</v>
      </c>
      <c r="Q134" s="14">
        <v>0</v>
      </c>
      <c r="R134" s="15">
        <v>40401</v>
      </c>
      <c r="S134" s="16">
        <v>93.6</v>
      </c>
      <c r="T134" s="15" t="s">
        <v>239</v>
      </c>
    </row>
    <row r="135" spans="1:20" ht="15.75" customHeight="1" x14ac:dyDescent="0.25">
      <c r="A135" s="10" t="s">
        <v>30</v>
      </c>
      <c r="B135" s="11">
        <v>4</v>
      </c>
      <c r="C135" s="11">
        <v>49</v>
      </c>
      <c r="D135" s="11">
        <v>381</v>
      </c>
      <c r="E135" s="11">
        <v>7763</v>
      </c>
      <c r="F135" s="11" t="s">
        <v>1</v>
      </c>
      <c r="G135" s="11" t="s">
        <v>237</v>
      </c>
      <c r="H135" s="11" t="s">
        <v>32</v>
      </c>
      <c r="I135" s="11" t="s">
        <v>14</v>
      </c>
      <c r="J135" s="10" t="s">
        <v>240</v>
      </c>
      <c r="K135" s="10">
        <f t="shared" si="3"/>
        <v>2022</v>
      </c>
      <c r="L135" s="12">
        <v>44682</v>
      </c>
      <c r="M135" s="12">
        <v>45352</v>
      </c>
      <c r="N135" s="11" t="s">
        <v>87</v>
      </c>
      <c r="O135" s="13">
        <v>35000000000</v>
      </c>
      <c r="P135" s="13">
        <v>35000000000</v>
      </c>
      <c r="Q135" s="14">
        <v>0</v>
      </c>
      <c r="R135" s="15">
        <v>1269000</v>
      </c>
      <c r="S135" s="16">
        <v>528</v>
      </c>
      <c r="T135" s="15" t="s">
        <v>241</v>
      </c>
    </row>
    <row r="136" spans="1:20" ht="15.75" customHeight="1" x14ac:dyDescent="0.25">
      <c r="A136" s="10" t="s">
        <v>30</v>
      </c>
      <c r="B136" s="11">
        <v>4</v>
      </c>
      <c r="C136" s="11">
        <v>49</v>
      </c>
      <c r="D136" s="11">
        <v>381</v>
      </c>
      <c r="E136" s="11">
        <v>7763</v>
      </c>
      <c r="F136" s="11" t="s">
        <v>1</v>
      </c>
      <c r="G136" s="11" t="s">
        <v>237</v>
      </c>
      <c r="H136" s="11" t="s">
        <v>32</v>
      </c>
      <c r="I136" s="11" t="s">
        <v>14</v>
      </c>
      <c r="J136" s="10" t="s">
        <v>242</v>
      </c>
      <c r="K136" s="10">
        <f t="shared" si="3"/>
        <v>2021</v>
      </c>
      <c r="L136" s="12">
        <v>44440</v>
      </c>
      <c r="M136" s="12">
        <v>44682</v>
      </c>
      <c r="N136" s="11" t="s">
        <v>6</v>
      </c>
      <c r="O136" s="13">
        <v>26719340000</v>
      </c>
      <c r="P136" s="13">
        <v>26219340000</v>
      </c>
      <c r="Q136" s="14">
        <v>0</v>
      </c>
      <c r="R136" s="15">
        <v>32720</v>
      </c>
      <c r="S136" s="16">
        <v>400.79999999999995</v>
      </c>
      <c r="T136" s="15" t="s">
        <v>243</v>
      </c>
    </row>
    <row r="137" spans="1:20" ht="15.75" customHeight="1" x14ac:dyDescent="0.25">
      <c r="A137" s="10" t="s">
        <v>30</v>
      </c>
      <c r="B137" s="11">
        <v>4</v>
      </c>
      <c r="C137" s="11">
        <v>49</v>
      </c>
      <c r="D137" s="11">
        <v>381</v>
      </c>
      <c r="E137" s="11">
        <v>7763</v>
      </c>
      <c r="F137" s="11" t="s">
        <v>1</v>
      </c>
      <c r="G137" s="11" t="s">
        <v>237</v>
      </c>
      <c r="H137" s="11" t="s">
        <v>32</v>
      </c>
      <c r="I137" s="11" t="s">
        <v>14</v>
      </c>
      <c r="J137" s="10" t="s">
        <v>244</v>
      </c>
      <c r="K137" s="10">
        <f t="shared" si="3"/>
        <v>2021</v>
      </c>
      <c r="L137" s="12">
        <v>44317</v>
      </c>
      <c r="M137" s="12">
        <v>44958</v>
      </c>
      <c r="N137" s="11" t="s">
        <v>87</v>
      </c>
      <c r="O137" s="13">
        <v>50000000000</v>
      </c>
      <c r="P137" s="13">
        <v>50000000000</v>
      </c>
      <c r="Q137" s="14">
        <v>0</v>
      </c>
      <c r="R137" s="15">
        <v>0</v>
      </c>
      <c r="S137" s="16">
        <v>751.2</v>
      </c>
      <c r="T137" s="15" t="s">
        <v>245</v>
      </c>
    </row>
    <row r="138" spans="1:20" ht="15.75" customHeight="1" x14ac:dyDescent="0.25">
      <c r="A138" s="10" t="s">
        <v>30</v>
      </c>
      <c r="B138" s="11">
        <v>4</v>
      </c>
      <c r="C138" s="11">
        <v>49</v>
      </c>
      <c r="D138" s="11">
        <v>381</v>
      </c>
      <c r="E138" s="11">
        <v>7763</v>
      </c>
      <c r="F138" s="11" t="s">
        <v>1</v>
      </c>
      <c r="G138" s="11" t="s">
        <v>237</v>
      </c>
      <c r="H138" s="11" t="s">
        <v>32</v>
      </c>
      <c r="I138" s="11" t="s">
        <v>14</v>
      </c>
      <c r="J138" s="10" t="s">
        <v>246</v>
      </c>
      <c r="K138" s="10">
        <f t="shared" si="3"/>
        <v>2021</v>
      </c>
      <c r="L138" s="12">
        <v>44317</v>
      </c>
      <c r="M138" s="12">
        <v>45352</v>
      </c>
      <c r="N138" s="11" t="s">
        <v>87</v>
      </c>
      <c r="O138" s="13">
        <v>20028080000</v>
      </c>
      <c r="P138" s="13">
        <v>20028080000</v>
      </c>
      <c r="Q138" s="14">
        <v>0</v>
      </c>
      <c r="R138" s="15">
        <v>35000</v>
      </c>
      <c r="S138" s="16">
        <v>300</v>
      </c>
      <c r="T138" s="15" t="s">
        <v>247</v>
      </c>
    </row>
    <row r="139" spans="1:20" ht="15.75" customHeight="1" x14ac:dyDescent="0.25">
      <c r="A139" s="10" t="s">
        <v>30</v>
      </c>
      <c r="B139" s="11">
        <v>4</v>
      </c>
      <c r="C139" s="11">
        <v>49</v>
      </c>
      <c r="D139" s="11">
        <v>381</v>
      </c>
      <c r="E139" s="11">
        <v>7763</v>
      </c>
      <c r="F139" s="11" t="s">
        <v>1</v>
      </c>
      <c r="G139" s="11" t="s">
        <v>237</v>
      </c>
      <c r="H139" s="11" t="s">
        <v>32</v>
      </c>
      <c r="I139" s="11" t="s">
        <v>14</v>
      </c>
      <c r="J139" s="10" t="s">
        <v>248</v>
      </c>
      <c r="K139" s="10">
        <f t="shared" si="3"/>
        <v>2020</v>
      </c>
      <c r="L139" s="12">
        <v>44044</v>
      </c>
      <c r="M139" s="12">
        <v>45078</v>
      </c>
      <c r="N139" s="11" t="s">
        <v>333</v>
      </c>
      <c r="O139" s="13">
        <v>259999593089</v>
      </c>
      <c r="P139" s="13">
        <v>220000000000</v>
      </c>
      <c r="Q139" s="14">
        <v>0</v>
      </c>
      <c r="R139" s="15">
        <v>670000</v>
      </c>
      <c r="S139" s="16">
        <v>3907.2</v>
      </c>
      <c r="T139" s="15" t="s">
        <v>249</v>
      </c>
    </row>
    <row r="140" spans="1:20" ht="15.75" customHeight="1" x14ac:dyDescent="0.25">
      <c r="A140" s="10" t="s">
        <v>30</v>
      </c>
      <c r="B140" s="11">
        <v>4</v>
      </c>
      <c r="C140" s="11">
        <v>49</v>
      </c>
      <c r="D140" s="11">
        <v>377</v>
      </c>
      <c r="E140" s="11">
        <v>7779</v>
      </c>
      <c r="F140" s="11" t="s">
        <v>1</v>
      </c>
      <c r="G140" s="11" t="s">
        <v>237</v>
      </c>
      <c r="H140" s="11" t="s">
        <v>32</v>
      </c>
      <c r="I140" s="11" t="s">
        <v>14</v>
      </c>
      <c r="J140" s="10" t="s">
        <v>250</v>
      </c>
      <c r="K140" s="10">
        <f t="shared" si="3"/>
        <v>2020</v>
      </c>
      <c r="L140" s="12">
        <v>44075</v>
      </c>
      <c r="M140" s="12">
        <v>45261</v>
      </c>
      <c r="N140" s="11" t="s">
        <v>334</v>
      </c>
      <c r="O140" s="13">
        <v>201915616102</v>
      </c>
      <c r="P140" s="13">
        <v>96126268401</v>
      </c>
      <c r="Q140" s="14"/>
      <c r="R140" s="15">
        <v>2000000</v>
      </c>
      <c r="S140" s="16">
        <v>3036</v>
      </c>
      <c r="T140" s="15" t="s">
        <v>251</v>
      </c>
    </row>
    <row r="141" spans="1:20" ht="15.75" customHeight="1" x14ac:dyDescent="0.25">
      <c r="A141" s="10" t="s">
        <v>199</v>
      </c>
      <c r="B141" s="11">
        <v>1</v>
      </c>
      <c r="C141" s="11">
        <v>19</v>
      </c>
      <c r="D141" s="11">
        <v>133</v>
      </c>
      <c r="E141" s="11">
        <v>7703</v>
      </c>
      <c r="F141" s="11" t="s">
        <v>1</v>
      </c>
      <c r="G141" s="11" t="s">
        <v>158</v>
      </c>
      <c r="H141" s="11" t="s">
        <v>3</v>
      </c>
      <c r="I141" s="11" t="s">
        <v>14</v>
      </c>
      <c r="J141" s="10" t="s">
        <v>200</v>
      </c>
      <c r="K141" s="10">
        <f t="shared" si="3"/>
        <v>2020</v>
      </c>
      <c r="L141" s="12">
        <v>44013</v>
      </c>
      <c r="M141" s="12">
        <v>45444</v>
      </c>
      <c r="N141" s="11" t="s">
        <v>334</v>
      </c>
      <c r="O141" s="13">
        <v>109000000000</v>
      </c>
      <c r="P141" s="13">
        <v>105900000000</v>
      </c>
      <c r="Q141" s="14">
        <v>6.1000000000000004E-3</v>
      </c>
      <c r="R141" s="15">
        <v>1940831</v>
      </c>
      <c r="S141" s="16">
        <v>200</v>
      </c>
      <c r="T141" s="15" t="s">
        <v>201</v>
      </c>
    </row>
    <row r="142" spans="1:20" ht="15.75" customHeight="1" x14ac:dyDescent="0.25">
      <c r="A142" s="10" t="s">
        <v>57</v>
      </c>
      <c r="B142" s="11">
        <v>2</v>
      </c>
      <c r="C142" s="11">
        <v>32</v>
      </c>
      <c r="D142" s="11">
        <v>232</v>
      </c>
      <c r="E142" s="11">
        <v>7856</v>
      </c>
      <c r="F142" s="11" t="s">
        <v>1</v>
      </c>
      <c r="G142" s="11" t="s">
        <v>58</v>
      </c>
      <c r="H142" s="11" t="s">
        <v>59</v>
      </c>
      <c r="I142" s="11" t="s">
        <v>14</v>
      </c>
      <c r="J142" s="10" t="s">
        <v>60</v>
      </c>
      <c r="K142" s="10">
        <f t="shared" si="3"/>
        <v>2021</v>
      </c>
      <c r="L142" s="12">
        <v>44287</v>
      </c>
      <c r="M142" s="12">
        <v>44531</v>
      </c>
      <c r="N142" s="11" t="s">
        <v>333</v>
      </c>
      <c r="O142" s="13">
        <v>16000000000</v>
      </c>
      <c r="P142" s="13">
        <v>16000000000</v>
      </c>
      <c r="Q142" s="14">
        <v>0</v>
      </c>
      <c r="R142" s="15"/>
      <c r="S142" s="16"/>
      <c r="T142" s="15" t="s">
        <v>369</v>
      </c>
    </row>
    <row r="143" spans="1:20" ht="15.75" customHeight="1" x14ac:dyDescent="0.25">
      <c r="A143" s="10" t="s">
        <v>57</v>
      </c>
      <c r="B143" s="11">
        <v>2</v>
      </c>
      <c r="C143" s="11">
        <v>32</v>
      </c>
      <c r="D143" s="11">
        <v>232</v>
      </c>
      <c r="E143" s="11">
        <v>7856</v>
      </c>
      <c r="F143" s="11" t="s">
        <v>1</v>
      </c>
      <c r="G143" s="11" t="s">
        <v>58</v>
      </c>
      <c r="H143" s="11" t="s">
        <v>59</v>
      </c>
      <c r="I143" s="11" t="s">
        <v>14</v>
      </c>
      <c r="J143" s="10" t="s">
        <v>60</v>
      </c>
      <c r="K143" s="10">
        <f t="shared" si="3"/>
        <v>2021</v>
      </c>
      <c r="L143" s="12">
        <v>44287</v>
      </c>
      <c r="M143" s="12">
        <v>44531</v>
      </c>
      <c r="N143" s="11" t="s">
        <v>333</v>
      </c>
      <c r="O143" s="13">
        <v>21417000000</v>
      </c>
      <c r="P143" s="13">
        <v>21417000000</v>
      </c>
      <c r="Q143" s="14">
        <v>0</v>
      </c>
      <c r="R143" s="15">
        <v>293849</v>
      </c>
      <c r="S143" s="16">
        <v>79</v>
      </c>
      <c r="T143" s="15" t="s">
        <v>365</v>
      </c>
    </row>
    <row r="144" spans="1:20" ht="15.75" customHeight="1" x14ac:dyDescent="0.25">
      <c r="A144" s="10" t="s">
        <v>57</v>
      </c>
      <c r="B144" s="11">
        <v>2</v>
      </c>
      <c r="C144" s="11">
        <v>32</v>
      </c>
      <c r="D144" s="11">
        <v>232</v>
      </c>
      <c r="E144" s="11">
        <v>7856</v>
      </c>
      <c r="F144" s="11" t="s">
        <v>1</v>
      </c>
      <c r="G144" s="11" t="s">
        <v>58</v>
      </c>
      <c r="H144" s="11" t="s">
        <v>59</v>
      </c>
      <c r="I144" s="11" t="s">
        <v>14</v>
      </c>
      <c r="J144" s="10" t="s">
        <v>60</v>
      </c>
      <c r="K144" s="10">
        <f t="shared" si="3"/>
        <v>2021</v>
      </c>
      <c r="L144" s="12">
        <v>44317</v>
      </c>
      <c r="M144" s="12">
        <v>44531</v>
      </c>
      <c r="N144" s="11" t="s">
        <v>333</v>
      </c>
      <c r="O144" s="13">
        <v>1794000000</v>
      </c>
      <c r="P144" s="13">
        <v>1794000000</v>
      </c>
      <c r="Q144" s="14">
        <v>0</v>
      </c>
      <c r="R144" s="15">
        <v>126698</v>
      </c>
      <c r="S144" s="16">
        <v>84</v>
      </c>
      <c r="T144" s="15" t="s">
        <v>367</v>
      </c>
    </row>
    <row r="145" spans="1:20" ht="15.75" customHeight="1" x14ac:dyDescent="0.25">
      <c r="A145" s="10" t="s">
        <v>57</v>
      </c>
      <c r="B145" s="11">
        <v>2</v>
      </c>
      <c r="C145" s="11">
        <v>32</v>
      </c>
      <c r="D145" s="11">
        <v>232</v>
      </c>
      <c r="E145" s="11">
        <v>7856</v>
      </c>
      <c r="F145" s="11" t="s">
        <v>1</v>
      </c>
      <c r="G145" s="11" t="s">
        <v>58</v>
      </c>
      <c r="H145" s="11" t="s">
        <v>59</v>
      </c>
      <c r="I145" s="11" t="s">
        <v>14</v>
      </c>
      <c r="J145" s="10" t="s">
        <v>60</v>
      </c>
      <c r="K145" s="10">
        <f t="shared" si="3"/>
        <v>2022</v>
      </c>
      <c r="L145" s="12">
        <v>44621</v>
      </c>
      <c r="M145" s="12">
        <v>44896</v>
      </c>
      <c r="N145" s="11" t="s">
        <v>6</v>
      </c>
      <c r="O145" s="13">
        <v>67530000000</v>
      </c>
      <c r="P145" s="13">
        <v>1794000000</v>
      </c>
      <c r="Q145" s="14">
        <v>0</v>
      </c>
      <c r="R145" s="15"/>
      <c r="S145" s="16">
        <v>292</v>
      </c>
      <c r="T145" s="15" t="s">
        <v>367</v>
      </c>
    </row>
    <row r="146" spans="1:20" ht="15.75" customHeight="1" x14ac:dyDescent="0.25">
      <c r="A146" s="10" t="s">
        <v>57</v>
      </c>
      <c r="B146" s="11">
        <v>2</v>
      </c>
      <c r="C146" s="11">
        <v>32</v>
      </c>
      <c r="D146" s="11">
        <v>232</v>
      </c>
      <c r="E146" s="11">
        <v>7856</v>
      </c>
      <c r="F146" s="11" t="s">
        <v>1</v>
      </c>
      <c r="G146" s="11" t="s">
        <v>58</v>
      </c>
      <c r="H146" s="11" t="s">
        <v>59</v>
      </c>
      <c r="I146" s="11" t="s">
        <v>14</v>
      </c>
      <c r="J146" s="10" t="s">
        <v>60</v>
      </c>
      <c r="K146" s="10">
        <f t="shared" si="3"/>
        <v>2021</v>
      </c>
      <c r="L146" s="12">
        <v>44317</v>
      </c>
      <c r="M146" s="12">
        <v>44531</v>
      </c>
      <c r="N146" s="11" t="s">
        <v>333</v>
      </c>
      <c r="O146" s="13">
        <v>10500000000</v>
      </c>
      <c r="P146" s="13">
        <v>10500000000</v>
      </c>
      <c r="Q146" s="14">
        <v>0</v>
      </c>
      <c r="R146" s="15"/>
      <c r="S146" s="16"/>
      <c r="T146" s="15" t="s">
        <v>368</v>
      </c>
    </row>
    <row r="147" spans="1:20" ht="15.75" customHeight="1" x14ac:dyDescent="0.25">
      <c r="A147" s="10" t="s">
        <v>57</v>
      </c>
      <c r="B147" s="11">
        <v>2</v>
      </c>
      <c r="C147" s="11">
        <v>32</v>
      </c>
      <c r="D147" s="11">
        <v>232</v>
      </c>
      <c r="E147" s="11">
        <v>7856</v>
      </c>
      <c r="F147" s="11" t="s">
        <v>1</v>
      </c>
      <c r="G147" s="11" t="s">
        <v>58</v>
      </c>
      <c r="H147" s="11" t="s">
        <v>59</v>
      </c>
      <c r="I147" s="11" t="s">
        <v>14</v>
      </c>
      <c r="J147" s="10" t="s">
        <v>60</v>
      </c>
      <c r="K147" s="10">
        <f t="shared" si="3"/>
        <v>2021</v>
      </c>
      <c r="L147" s="12">
        <v>44287</v>
      </c>
      <c r="M147" s="12">
        <v>44531</v>
      </c>
      <c r="N147" s="11" t="s">
        <v>334</v>
      </c>
      <c r="O147" s="13">
        <v>28373703707</v>
      </c>
      <c r="P147" s="13">
        <v>1000000000</v>
      </c>
      <c r="Q147" s="14">
        <v>0.46</v>
      </c>
      <c r="R147" s="15">
        <v>280301</v>
      </c>
      <c r="S147" s="16">
        <v>97</v>
      </c>
      <c r="T147" s="15" t="s">
        <v>366</v>
      </c>
    </row>
    <row r="148" spans="1:20" ht="15.75" customHeight="1" x14ac:dyDescent="0.25">
      <c r="A148" s="10" t="s">
        <v>252</v>
      </c>
      <c r="B148" s="11">
        <v>5</v>
      </c>
      <c r="C148" s="11">
        <v>56</v>
      </c>
      <c r="D148" s="11"/>
      <c r="E148" s="11">
        <v>7683</v>
      </c>
      <c r="F148" s="11" t="s">
        <v>253</v>
      </c>
      <c r="G148" s="11" t="s">
        <v>254</v>
      </c>
      <c r="H148" s="11" t="s">
        <v>159</v>
      </c>
      <c r="I148" s="11" t="s">
        <v>14</v>
      </c>
      <c r="J148" s="10" t="s">
        <v>255</v>
      </c>
      <c r="K148" s="10">
        <f t="shared" si="3"/>
        <v>2021</v>
      </c>
      <c r="L148" s="12">
        <v>44197</v>
      </c>
      <c r="M148" s="12">
        <v>44926</v>
      </c>
      <c r="N148" s="11" t="s">
        <v>256</v>
      </c>
      <c r="O148" s="13">
        <v>17100000000</v>
      </c>
      <c r="P148" s="13">
        <v>6300000000</v>
      </c>
      <c r="Q148" s="14">
        <v>0</v>
      </c>
      <c r="R148" s="15"/>
      <c r="S148" s="16"/>
      <c r="T148" s="15" t="s">
        <v>257</v>
      </c>
    </row>
    <row r="149" spans="1:20" ht="19.5" customHeight="1" x14ac:dyDescent="0.25">
      <c r="A149" s="10" t="s">
        <v>18</v>
      </c>
      <c r="B149" s="11">
        <v>1</v>
      </c>
      <c r="C149" s="11">
        <v>26</v>
      </c>
      <c r="D149" s="11">
        <v>4</v>
      </c>
      <c r="E149" s="11">
        <v>7705</v>
      </c>
      <c r="F149" s="11" t="s">
        <v>19</v>
      </c>
      <c r="G149" s="11" t="s">
        <v>20</v>
      </c>
      <c r="H149" s="11" t="s">
        <v>21</v>
      </c>
      <c r="I149" s="11" t="s">
        <v>14</v>
      </c>
      <c r="J149" s="10" t="s">
        <v>340</v>
      </c>
      <c r="K149" s="10">
        <f t="shared" si="3"/>
        <v>2020</v>
      </c>
      <c r="L149" s="12">
        <v>44075</v>
      </c>
      <c r="M149" s="12">
        <v>44986</v>
      </c>
      <c r="N149" s="11" t="s">
        <v>6</v>
      </c>
      <c r="O149" s="13">
        <v>25000000000</v>
      </c>
      <c r="P149" s="13">
        <v>25000000000</v>
      </c>
      <c r="Q149" s="14">
        <v>0</v>
      </c>
      <c r="R149" s="15">
        <v>0</v>
      </c>
      <c r="S149" s="16"/>
      <c r="T149" s="15" t="s">
        <v>22</v>
      </c>
    </row>
    <row r="150" spans="1:20" ht="26.25" customHeight="1" x14ac:dyDescent="0.25">
      <c r="A150" s="10" t="s">
        <v>18</v>
      </c>
      <c r="B150" s="11">
        <v>1</v>
      </c>
      <c r="C150" s="11">
        <v>26</v>
      </c>
      <c r="D150" s="11">
        <v>4</v>
      </c>
      <c r="E150" s="11">
        <v>7705</v>
      </c>
      <c r="F150" s="11" t="s">
        <v>19</v>
      </c>
      <c r="G150" s="11" t="s">
        <v>20</v>
      </c>
      <c r="H150" s="11" t="s">
        <v>21</v>
      </c>
      <c r="I150" s="11" t="s">
        <v>14</v>
      </c>
      <c r="J150" s="10" t="s">
        <v>341</v>
      </c>
      <c r="K150" s="10">
        <f t="shared" si="3"/>
        <v>2021</v>
      </c>
      <c r="L150" s="12">
        <v>44348</v>
      </c>
      <c r="M150" s="12">
        <v>45078</v>
      </c>
      <c r="N150" s="11" t="s">
        <v>333</v>
      </c>
      <c r="O150" s="13">
        <v>4500000000</v>
      </c>
      <c r="P150" s="13">
        <v>4500000000</v>
      </c>
      <c r="Q150" s="14">
        <v>0</v>
      </c>
      <c r="R150" s="15"/>
      <c r="S150" s="16"/>
      <c r="T150" s="15"/>
    </row>
    <row r="151" spans="1:20" ht="23.25" customHeight="1" x14ac:dyDescent="0.25">
      <c r="A151" s="10" t="s">
        <v>18</v>
      </c>
      <c r="B151" s="11">
        <v>1</v>
      </c>
      <c r="C151" s="11">
        <v>26</v>
      </c>
      <c r="D151" s="11">
        <v>4</v>
      </c>
      <c r="E151" s="11">
        <v>7705</v>
      </c>
      <c r="F151" s="11" t="s">
        <v>19</v>
      </c>
      <c r="G151" s="11" t="s">
        <v>20</v>
      </c>
      <c r="H151" s="11" t="s">
        <v>21</v>
      </c>
      <c r="I151" s="11" t="s">
        <v>14</v>
      </c>
      <c r="J151" s="10" t="s">
        <v>23</v>
      </c>
      <c r="K151" s="10">
        <f t="shared" si="3"/>
        <v>2021</v>
      </c>
      <c r="L151" s="12">
        <v>44256</v>
      </c>
      <c r="M151" s="12">
        <v>45047</v>
      </c>
      <c r="N151" s="11" t="s">
        <v>333</v>
      </c>
      <c r="O151" s="13">
        <v>5000000000</v>
      </c>
      <c r="P151" s="13">
        <v>5000000000</v>
      </c>
      <c r="Q151" s="14">
        <v>2.0500000000000001E-2</v>
      </c>
      <c r="R151" s="15">
        <v>7413000</v>
      </c>
      <c r="S151" s="16"/>
      <c r="T151" s="15" t="s">
        <v>24</v>
      </c>
    </row>
    <row r="152" spans="1:20" ht="15.75" customHeight="1" x14ac:dyDescent="0.25">
      <c r="A152" s="10" t="s">
        <v>62</v>
      </c>
      <c r="B152" s="11">
        <v>1</v>
      </c>
      <c r="C152" s="11">
        <v>21</v>
      </c>
      <c r="D152" s="11">
        <v>155</v>
      </c>
      <c r="E152" s="11">
        <v>7607</v>
      </c>
      <c r="F152" s="11" t="s">
        <v>1</v>
      </c>
      <c r="G152" s="11" t="s">
        <v>1</v>
      </c>
      <c r="H152" s="11" t="s">
        <v>59</v>
      </c>
      <c r="I152" s="11" t="s">
        <v>14</v>
      </c>
      <c r="J152" s="10" t="s">
        <v>63</v>
      </c>
      <c r="K152" s="10">
        <f t="shared" si="3"/>
        <v>2018</v>
      </c>
      <c r="L152" s="12">
        <v>43252</v>
      </c>
      <c r="M152" s="12">
        <v>44926</v>
      </c>
      <c r="N152" s="10" t="s">
        <v>61</v>
      </c>
      <c r="O152" s="13">
        <v>37000000000</v>
      </c>
      <c r="P152" s="13">
        <v>37000000000</v>
      </c>
      <c r="Q152" s="14"/>
      <c r="R152" s="15"/>
      <c r="S152" s="16">
        <v>385</v>
      </c>
      <c r="T152" s="15" t="s">
        <v>64</v>
      </c>
    </row>
    <row r="153" spans="1:20" ht="15.75" customHeight="1" x14ac:dyDescent="0.25">
      <c r="A153" s="10" t="s">
        <v>202</v>
      </c>
      <c r="B153" s="11">
        <v>2</v>
      </c>
      <c r="C153" s="11">
        <v>38</v>
      </c>
      <c r="D153" s="11">
        <v>292</v>
      </c>
      <c r="E153" s="11">
        <v>7569</v>
      </c>
      <c r="F153" s="11" t="s">
        <v>1</v>
      </c>
      <c r="G153" s="11" t="s">
        <v>158</v>
      </c>
      <c r="H153" s="11" t="s">
        <v>3</v>
      </c>
      <c r="I153" s="11" t="s">
        <v>14</v>
      </c>
      <c r="J153" s="10" t="s">
        <v>203</v>
      </c>
      <c r="K153" s="10">
        <f t="shared" si="3"/>
        <v>2021</v>
      </c>
      <c r="L153" s="12">
        <v>44256</v>
      </c>
      <c r="M153" s="12">
        <v>45290</v>
      </c>
      <c r="N153" s="11" t="s">
        <v>61</v>
      </c>
      <c r="O153" s="13">
        <v>11308000000</v>
      </c>
      <c r="P153" s="13">
        <v>11308000000</v>
      </c>
      <c r="Q153" s="14">
        <v>0</v>
      </c>
      <c r="R153" s="15"/>
      <c r="S153" s="16">
        <v>21</v>
      </c>
      <c r="T153" s="15" t="s">
        <v>204</v>
      </c>
    </row>
    <row r="154" spans="1:20" ht="15.75" customHeight="1" x14ac:dyDescent="0.25">
      <c r="A154" s="10" t="s">
        <v>202</v>
      </c>
      <c r="B154" s="11">
        <v>2</v>
      </c>
      <c r="C154" s="11">
        <v>38</v>
      </c>
      <c r="D154" s="11">
        <v>292</v>
      </c>
      <c r="E154" s="11">
        <v>7569</v>
      </c>
      <c r="F154" s="11" t="s">
        <v>1</v>
      </c>
      <c r="G154" s="11" t="s">
        <v>158</v>
      </c>
      <c r="H154" s="11" t="s">
        <v>3</v>
      </c>
      <c r="I154" s="11" t="s">
        <v>14</v>
      </c>
      <c r="J154" s="10" t="s">
        <v>205</v>
      </c>
      <c r="K154" s="10">
        <f t="shared" si="3"/>
        <v>2020</v>
      </c>
      <c r="L154" s="12">
        <v>44105</v>
      </c>
      <c r="M154" s="12">
        <v>44926</v>
      </c>
      <c r="N154" s="11" t="s">
        <v>61</v>
      </c>
      <c r="O154" s="13">
        <v>1300000000</v>
      </c>
      <c r="P154" s="13">
        <v>800000000</v>
      </c>
      <c r="Q154" s="14">
        <v>0</v>
      </c>
      <c r="R154" s="15"/>
      <c r="S154" s="16">
        <v>15</v>
      </c>
      <c r="T154" s="15" t="s">
        <v>206</v>
      </c>
    </row>
    <row r="155" spans="1:20" ht="15.75" customHeight="1" x14ac:dyDescent="0.25">
      <c r="A155" s="10" t="s">
        <v>202</v>
      </c>
      <c r="B155" s="11">
        <v>2</v>
      </c>
      <c r="C155" s="11">
        <v>38</v>
      </c>
      <c r="D155" s="11">
        <v>292</v>
      </c>
      <c r="E155" s="11">
        <v>7569</v>
      </c>
      <c r="F155" s="11" t="s">
        <v>1</v>
      </c>
      <c r="G155" s="11" t="s">
        <v>158</v>
      </c>
      <c r="H155" s="11" t="s">
        <v>3</v>
      </c>
      <c r="I155" s="11" t="s">
        <v>14</v>
      </c>
      <c r="J155" s="10" t="s">
        <v>207</v>
      </c>
      <c r="K155" s="10">
        <f t="shared" si="3"/>
        <v>2021</v>
      </c>
      <c r="L155" s="12">
        <v>44256</v>
      </c>
      <c r="M155" s="12">
        <v>45290</v>
      </c>
      <c r="N155" s="11" t="s">
        <v>61</v>
      </c>
      <c r="O155" s="13">
        <v>12900000000</v>
      </c>
      <c r="P155" s="13">
        <v>12900000000</v>
      </c>
      <c r="Q155" s="14">
        <v>0</v>
      </c>
      <c r="R155" s="15"/>
      <c r="S155" s="16">
        <v>21</v>
      </c>
      <c r="T155" s="15" t="s">
        <v>204</v>
      </c>
    </row>
    <row r="156" spans="1:20" ht="15.75" customHeight="1" x14ac:dyDescent="0.25">
      <c r="A156" s="10" t="s">
        <v>221</v>
      </c>
      <c r="B156" s="11">
        <v>4</v>
      </c>
      <c r="C156" s="11">
        <v>49</v>
      </c>
      <c r="D156" s="11">
        <v>398</v>
      </c>
      <c r="E156" s="11">
        <v>7251</v>
      </c>
      <c r="F156" s="11" t="s">
        <v>1</v>
      </c>
      <c r="G156" s="11" t="s">
        <v>158</v>
      </c>
      <c r="H156" s="11" t="s">
        <v>32</v>
      </c>
      <c r="I156" s="11" t="s">
        <v>146</v>
      </c>
      <c r="J156" s="10" t="s">
        <v>222</v>
      </c>
      <c r="K156" s="10">
        <f t="shared" si="3"/>
        <v>2022</v>
      </c>
      <c r="L156" s="12">
        <v>44562</v>
      </c>
      <c r="M156" s="12">
        <v>45627</v>
      </c>
      <c r="N156" s="11" t="s">
        <v>333</v>
      </c>
      <c r="O156" s="13">
        <v>2190051000000</v>
      </c>
      <c r="P156" s="13">
        <v>2126199000000</v>
      </c>
      <c r="Q156" s="14">
        <v>0</v>
      </c>
      <c r="R156" s="15">
        <v>3600000</v>
      </c>
      <c r="S156" s="16">
        <v>26884.799999999999</v>
      </c>
      <c r="T156" s="15"/>
    </row>
    <row r="157" spans="1:20" ht="15.75" customHeight="1" x14ac:dyDescent="0.25">
      <c r="A157" s="10" t="s">
        <v>221</v>
      </c>
      <c r="B157" s="11">
        <v>4</v>
      </c>
      <c r="C157" s="11">
        <v>49</v>
      </c>
      <c r="D157" s="11">
        <v>397</v>
      </c>
      <c r="E157" s="11">
        <v>7251</v>
      </c>
      <c r="F157" s="11" t="s">
        <v>1</v>
      </c>
      <c r="G157" s="11" t="s">
        <v>158</v>
      </c>
      <c r="H157" s="11" t="s">
        <v>32</v>
      </c>
      <c r="I157" s="11" t="s">
        <v>146</v>
      </c>
      <c r="J157" s="10" t="s">
        <v>223</v>
      </c>
      <c r="K157" s="10">
        <f t="shared" si="3"/>
        <v>2020</v>
      </c>
      <c r="L157" s="12">
        <v>43831</v>
      </c>
      <c r="M157" s="12">
        <v>44927</v>
      </c>
      <c r="N157" s="11" t="s">
        <v>334</v>
      </c>
      <c r="O157" s="13">
        <v>369331000000</v>
      </c>
      <c r="P157" s="13">
        <v>273466000000</v>
      </c>
      <c r="Q157" s="14">
        <v>0.03</v>
      </c>
      <c r="R157" s="15">
        <v>3600000</v>
      </c>
      <c r="S157" s="16">
        <v>4015.2</v>
      </c>
      <c r="T157" s="15"/>
    </row>
    <row r="158" spans="1:20" ht="15.75" customHeight="1" x14ac:dyDescent="0.25">
      <c r="A158" s="10" t="s">
        <v>221</v>
      </c>
      <c r="B158" s="11">
        <v>4</v>
      </c>
      <c r="C158" s="11">
        <v>49</v>
      </c>
      <c r="D158" s="11">
        <v>393</v>
      </c>
      <c r="E158" s="11">
        <v>7251</v>
      </c>
      <c r="F158" s="11" t="s">
        <v>1</v>
      </c>
      <c r="G158" s="11" t="s">
        <v>158</v>
      </c>
      <c r="H158" s="11" t="s">
        <v>32</v>
      </c>
      <c r="I158" s="11" t="s">
        <v>146</v>
      </c>
      <c r="J158" s="10" t="s">
        <v>224</v>
      </c>
      <c r="K158" s="10">
        <f t="shared" si="3"/>
        <v>2020</v>
      </c>
      <c r="L158" s="12">
        <v>44013</v>
      </c>
      <c r="M158" s="12">
        <v>44562</v>
      </c>
      <c r="N158" s="11" t="s">
        <v>334</v>
      </c>
      <c r="O158" s="13">
        <v>82140000000</v>
      </c>
      <c r="P158" s="13">
        <v>82140000000</v>
      </c>
      <c r="Q158" s="14">
        <v>0.01</v>
      </c>
      <c r="R158" s="15">
        <v>3600000</v>
      </c>
      <c r="S158" s="16">
        <v>1233.5999999999999</v>
      </c>
      <c r="T158" s="15"/>
    </row>
    <row r="159" spans="1:20" ht="4.5" customHeight="1" x14ac:dyDescent="0.25">
      <c r="A159" s="10" t="s">
        <v>221</v>
      </c>
      <c r="B159" s="11">
        <v>4</v>
      </c>
      <c r="C159" s="11">
        <v>49</v>
      </c>
      <c r="D159" s="11">
        <v>396</v>
      </c>
      <c r="E159" s="11">
        <v>7251</v>
      </c>
      <c r="F159" s="11" t="s">
        <v>1</v>
      </c>
      <c r="G159" s="11" t="s">
        <v>158</v>
      </c>
      <c r="H159" s="11" t="s">
        <v>32</v>
      </c>
      <c r="I159" s="11" t="s">
        <v>146</v>
      </c>
      <c r="J159" s="10" t="s">
        <v>225</v>
      </c>
      <c r="K159" s="10">
        <f t="shared" si="3"/>
        <v>2021</v>
      </c>
      <c r="L159" s="12">
        <v>44228</v>
      </c>
      <c r="M159" s="12">
        <v>44652</v>
      </c>
      <c r="N159" s="11" t="s">
        <v>333</v>
      </c>
      <c r="O159" s="13">
        <v>150000000000</v>
      </c>
      <c r="P159" s="13">
        <v>149901000000</v>
      </c>
      <c r="Q159" s="14">
        <v>0</v>
      </c>
      <c r="R159" s="15">
        <v>3600000</v>
      </c>
      <c r="S159" s="16">
        <v>2253.6</v>
      </c>
      <c r="T159" s="15"/>
    </row>
    <row r="160" spans="1:20" x14ac:dyDescent="0.25">
      <c r="A160" s="10" t="s">
        <v>221</v>
      </c>
      <c r="B160" s="11">
        <v>4</v>
      </c>
      <c r="C160" s="11">
        <v>49</v>
      </c>
      <c r="D160" s="11">
        <v>396</v>
      </c>
      <c r="E160" s="11">
        <v>7251</v>
      </c>
      <c r="F160" s="11" t="s">
        <v>1</v>
      </c>
      <c r="G160" s="11" t="s">
        <v>158</v>
      </c>
      <c r="H160" s="11" t="s">
        <v>32</v>
      </c>
      <c r="I160" s="11" t="s">
        <v>146</v>
      </c>
      <c r="J160" s="10" t="s">
        <v>226</v>
      </c>
      <c r="K160" s="10">
        <f t="shared" si="3"/>
        <v>2023</v>
      </c>
      <c r="L160" s="12">
        <v>44958</v>
      </c>
      <c r="M160" s="12">
        <v>45748</v>
      </c>
      <c r="N160" s="11" t="s">
        <v>227</v>
      </c>
      <c r="O160" s="13">
        <v>271000000000</v>
      </c>
      <c r="P160" s="13">
        <v>271000000000</v>
      </c>
      <c r="Q160" s="14">
        <v>0</v>
      </c>
      <c r="R160" s="15">
        <v>3600000</v>
      </c>
      <c r="S160" s="16">
        <v>4072.7999999999997</v>
      </c>
      <c r="T160" s="15"/>
    </row>
    <row r="161" spans="1:20" ht="15.75" customHeight="1" x14ac:dyDescent="0.25">
      <c r="A161" s="10" t="s">
        <v>221</v>
      </c>
      <c r="B161" s="11">
        <v>4</v>
      </c>
      <c r="C161" s="11">
        <v>49</v>
      </c>
      <c r="D161" s="11">
        <v>396</v>
      </c>
      <c r="E161" s="11">
        <v>7251</v>
      </c>
      <c r="F161" s="11" t="s">
        <v>1</v>
      </c>
      <c r="G161" s="11" t="s">
        <v>158</v>
      </c>
      <c r="H161" s="11" t="s">
        <v>32</v>
      </c>
      <c r="I161" s="11" t="s">
        <v>146</v>
      </c>
      <c r="J161" s="10" t="s">
        <v>228</v>
      </c>
      <c r="K161" s="10">
        <f t="shared" si="3"/>
        <v>2023</v>
      </c>
      <c r="L161" s="12">
        <v>44958</v>
      </c>
      <c r="M161" s="12">
        <v>45748</v>
      </c>
      <c r="N161" s="11" t="s">
        <v>333</v>
      </c>
      <c r="O161" s="13">
        <v>150000000000</v>
      </c>
      <c r="P161" s="13">
        <v>70000000000</v>
      </c>
      <c r="Q161" s="14">
        <v>0</v>
      </c>
      <c r="R161" s="15">
        <v>3600000</v>
      </c>
      <c r="S161" s="16">
        <v>2253.6</v>
      </c>
      <c r="T161" s="15"/>
    </row>
    <row r="162" spans="1:20" ht="15.75" customHeight="1" x14ac:dyDescent="0.25">
      <c r="A162" s="10" t="s">
        <v>221</v>
      </c>
      <c r="B162" s="11">
        <v>4</v>
      </c>
      <c r="C162" s="11">
        <v>49</v>
      </c>
      <c r="D162" s="11">
        <v>396</v>
      </c>
      <c r="E162" s="11">
        <v>7251</v>
      </c>
      <c r="F162" s="11" t="s">
        <v>1</v>
      </c>
      <c r="G162" s="11" t="s">
        <v>158</v>
      </c>
      <c r="H162" s="11" t="s">
        <v>32</v>
      </c>
      <c r="I162" s="11" t="s">
        <v>146</v>
      </c>
      <c r="J162" s="10" t="s">
        <v>229</v>
      </c>
      <c r="K162" s="10">
        <f t="shared" si="3"/>
        <v>2022</v>
      </c>
      <c r="L162" s="12">
        <v>44713</v>
      </c>
      <c r="M162" s="12">
        <v>45047</v>
      </c>
      <c r="N162" s="11" t="s">
        <v>333</v>
      </c>
      <c r="O162" s="13">
        <v>51300000000</v>
      </c>
      <c r="P162" s="13">
        <v>51300000000</v>
      </c>
      <c r="Q162" s="14">
        <v>0</v>
      </c>
      <c r="R162" s="15">
        <v>3600000</v>
      </c>
      <c r="S162" s="16">
        <v>770.4</v>
      </c>
      <c r="T162" s="15"/>
    </row>
    <row r="163" spans="1:20" ht="15.75" customHeight="1" x14ac:dyDescent="0.25">
      <c r="A163" s="10" t="s">
        <v>221</v>
      </c>
      <c r="B163" s="11">
        <v>4</v>
      </c>
      <c r="C163" s="11">
        <v>49</v>
      </c>
      <c r="D163" s="11">
        <v>396</v>
      </c>
      <c r="E163" s="11">
        <v>7251</v>
      </c>
      <c r="F163" s="11" t="s">
        <v>1</v>
      </c>
      <c r="G163" s="11" t="s">
        <v>158</v>
      </c>
      <c r="H163" s="11" t="s">
        <v>32</v>
      </c>
      <c r="I163" s="11" t="s">
        <v>146</v>
      </c>
      <c r="J163" s="10" t="s">
        <v>230</v>
      </c>
      <c r="K163" s="10">
        <f t="shared" si="3"/>
        <v>2022</v>
      </c>
      <c r="L163" s="12">
        <v>44713</v>
      </c>
      <c r="M163" s="12">
        <v>45047</v>
      </c>
      <c r="N163" s="11" t="s">
        <v>333</v>
      </c>
      <c r="O163" s="13">
        <v>37900000000</v>
      </c>
      <c r="P163" s="13">
        <v>37900000000</v>
      </c>
      <c r="Q163" s="14">
        <v>0</v>
      </c>
      <c r="R163" s="15">
        <v>3600000</v>
      </c>
      <c r="S163" s="16">
        <v>568.79999999999995</v>
      </c>
      <c r="T163" s="15"/>
    </row>
    <row r="164" spans="1:20" ht="15.75" customHeight="1" x14ac:dyDescent="0.25">
      <c r="A164" s="10" t="s">
        <v>221</v>
      </c>
      <c r="B164" s="11">
        <v>4</v>
      </c>
      <c r="C164" s="11">
        <v>49</v>
      </c>
      <c r="D164" s="11">
        <v>396</v>
      </c>
      <c r="E164" s="11">
        <v>7251</v>
      </c>
      <c r="F164" s="11" t="s">
        <v>1</v>
      </c>
      <c r="G164" s="11" t="s">
        <v>158</v>
      </c>
      <c r="H164" s="11" t="s">
        <v>32</v>
      </c>
      <c r="I164" s="11" t="s">
        <v>146</v>
      </c>
      <c r="J164" s="10" t="s">
        <v>231</v>
      </c>
      <c r="K164" s="10">
        <f t="shared" si="3"/>
        <v>2023</v>
      </c>
      <c r="L164" s="12">
        <v>44958</v>
      </c>
      <c r="M164" s="12">
        <v>45292</v>
      </c>
      <c r="N164" s="11" t="s">
        <v>227</v>
      </c>
      <c r="O164" s="13">
        <v>79800000000</v>
      </c>
      <c r="P164" s="13">
        <v>79800000000</v>
      </c>
      <c r="Q164" s="14">
        <v>0</v>
      </c>
      <c r="R164" s="15">
        <v>3600000</v>
      </c>
      <c r="S164" s="16">
        <v>1200</v>
      </c>
      <c r="T164" s="15"/>
    </row>
    <row r="165" spans="1:20" ht="15.75" customHeight="1" x14ac:dyDescent="0.25">
      <c r="A165" s="10" t="s">
        <v>221</v>
      </c>
      <c r="B165" s="11">
        <v>4</v>
      </c>
      <c r="C165" s="11">
        <v>49</v>
      </c>
      <c r="D165" s="11">
        <v>394</v>
      </c>
      <c r="E165" s="11">
        <v>7251</v>
      </c>
      <c r="F165" s="11" t="s">
        <v>1</v>
      </c>
      <c r="G165" s="11" t="s">
        <v>158</v>
      </c>
      <c r="H165" s="11" t="s">
        <v>32</v>
      </c>
      <c r="I165" s="11" t="s">
        <v>146</v>
      </c>
      <c r="J165" s="10" t="s">
        <v>232</v>
      </c>
      <c r="K165" s="10">
        <f t="shared" si="3"/>
        <v>2022</v>
      </c>
      <c r="L165" s="12">
        <v>44896</v>
      </c>
      <c r="M165" s="12">
        <v>45352</v>
      </c>
      <c r="N165" s="11" t="s">
        <v>333</v>
      </c>
      <c r="O165" s="13">
        <v>125000000000</v>
      </c>
      <c r="P165" s="13">
        <v>91000000000</v>
      </c>
      <c r="Q165" s="14">
        <v>0</v>
      </c>
      <c r="R165" s="15">
        <v>3600000</v>
      </c>
      <c r="S165" s="16">
        <v>1879.1999999999998</v>
      </c>
      <c r="T165" s="15"/>
    </row>
    <row r="166" spans="1:20" ht="15.75" customHeight="1" x14ac:dyDescent="0.25">
      <c r="A166" s="10" t="s">
        <v>144</v>
      </c>
      <c r="B166" s="11">
        <v>4</v>
      </c>
      <c r="C166" s="11">
        <v>50</v>
      </c>
      <c r="D166" s="11">
        <v>400</v>
      </c>
      <c r="E166" s="11">
        <v>7520</v>
      </c>
      <c r="F166" s="11" t="s">
        <v>1</v>
      </c>
      <c r="G166" s="11" t="s">
        <v>145</v>
      </c>
      <c r="H166" s="11" t="s">
        <v>32</v>
      </c>
      <c r="I166" s="11" t="s">
        <v>146</v>
      </c>
      <c r="J166" s="10" t="s">
        <v>147</v>
      </c>
      <c r="K166" s="10">
        <f t="shared" si="3"/>
        <v>2021</v>
      </c>
      <c r="L166" s="12">
        <v>44197</v>
      </c>
      <c r="M166" s="12">
        <v>45107</v>
      </c>
      <c r="N166" s="11" t="s">
        <v>6</v>
      </c>
      <c r="O166" s="13">
        <v>784500000000</v>
      </c>
      <c r="P166" s="13">
        <v>784500000000</v>
      </c>
      <c r="Q166" s="14">
        <v>0</v>
      </c>
      <c r="R166" s="15">
        <v>7400000</v>
      </c>
      <c r="S166" s="16">
        <v>501</v>
      </c>
      <c r="T166" s="15" t="s">
        <v>148</v>
      </c>
    </row>
    <row r="167" spans="1:20" x14ac:dyDescent="0.25">
      <c r="A167" s="10"/>
      <c r="B167" s="11"/>
      <c r="C167" s="11"/>
      <c r="D167" s="11"/>
      <c r="E167" s="11"/>
      <c r="F167" s="11"/>
      <c r="G167" s="11"/>
      <c r="H167" s="11"/>
      <c r="I167" s="11"/>
      <c r="J167" s="10"/>
      <c r="K167" s="10"/>
      <c r="L167" s="12"/>
      <c r="M167" s="12"/>
      <c r="N167" s="11"/>
      <c r="O167" s="13"/>
      <c r="P167" s="13"/>
      <c r="Q167" s="14"/>
      <c r="R167" s="15"/>
      <c r="S167" s="16"/>
      <c r="T167" s="15"/>
    </row>
    <row r="168" spans="1:20" x14ac:dyDescent="0.25">
      <c r="A168" s="10"/>
      <c r="B168" s="11"/>
      <c r="C168" s="11"/>
      <c r="D168" s="11"/>
      <c r="E168" s="11"/>
      <c r="F168" s="11"/>
      <c r="G168" s="11"/>
      <c r="H168" s="11"/>
      <c r="I168" s="11"/>
      <c r="J168" s="10"/>
      <c r="K168" s="10"/>
      <c r="L168" s="12"/>
      <c r="M168" s="12"/>
      <c r="N168" s="11"/>
      <c r="O168" s="13"/>
      <c r="P168" s="13"/>
      <c r="Q168" s="14"/>
      <c r="R168" s="15"/>
      <c r="S168" s="16"/>
      <c r="T168" s="15"/>
    </row>
    <row r="169" spans="1:20" x14ac:dyDescent="0.25">
      <c r="A169" s="10"/>
      <c r="B169" s="11"/>
      <c r="C169" s="11"/>
      <c r="D169" s="11"/>
      <c r="E169" s="11"/>
      <c r="F169" s="11"/>
      <c r="G169" s="11"/>
      <c r="H169" s="11"/>
      <c r="I169" s="11"/>
      <c r="J169" s="10"/>
      <c r="K169" s="10"/>
      <c r="L169" s="12"/>
      <c r="M169" s="12"/>
      <c r="N169" s="11"/>
      <c r="O169" s="13"/>
      <c r="P169" s="13"/>
      <c r="Q169" s="14"/>
      <c r="R169" s="15"/>
      <c r="S169" s="16"/>
      <c r="T169" s="15"/>
    </row>
    <row r="170" spans="1:20" x14ac:dyDescent="0.25">
      <c r="A170" s="10"/>
      <c r="B170" s="11"/>
      <c r="C170" s="11"/>
      <c r="D170" s="11"/>
      <c r="E170" s="11"/>
      <c r="F170" s="11"/>
      <c r="G170" s="11"/>
      <c r="H170" s="11"/>
      <c r="I170" s="11"/>
      <c r="J170" s="10"/>
      <c r="K170" s="10"/>
      <c r="L170" s="12"/>
      <c r="M170" s="12"/>
      <c r="N170" s="11"/>
      <c r="O170" s="13"/>
      <c r="P170" s="13"/>
      <c r="Q170" s="14"/>
      <c r="R170" s="15"/>
      <c r="S170" s="16"/>
      <c r="T170" s="15"/>
    </row>
    <row r="171" spans="1:20" x14ac:dyDescent="0.25">
      <c r="P171" s="27"/>
    </row>
    <row r="172" spans="1:20" x14ac:dyDescent="0.25">
      <c r="P172" s="20"/>
    </row>
    <row r="173" spans="1:20" x14ac:dyDescent="0.25">
      <c r="O173" s="21"/>
      <c r="P173" s="21"/>
    </row>
    <row r="175" spans="1:20" x14ac:dyDescent="0.25">
      <c r="P175" s="27"/>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7BDBD-A0B8-4556-930A-3340B4B58AA3}">
  <dimension ref="A3:D34"/>
  <sheetViews>
    <sheetView topLeftCell="B1" workbookViewId="0">
      <selection activeCell="E8" sqref="E8"/>
    </sheetView>
  </sheetViews>
  <sheetFormatPr baseColWidth="10" defaultRowHeight="15" x14ac:dyDescent="0.25"/>
  <cols>
    <col min="1" max="1" width="58.5703125" bestFit="1" customWidth="1"/>
    <col min="2" max="2" width="52.42578125" style="20" bestFit="1" customWidth="1"/>
    <col min="3" max="3" width="58.28515625" bestFit="1" customWidth="1"/>
    <col min="4" max="4" width="23.42578125" bestFit="1" customWidth="1"/>
  </cols>
  <sheetData>
    <row r="3" spans="1:4" x14ac:dyDescent="0.25">
      <c r="A3" s="24" t="s">
        <v>335</v>
      </c>
      <c r="B3" s="48" t="s">
        <v>337</v>
      </c>
      <c r="C3" s="48" t="s">
        <v>362</v>
      </c>
      <c r="D3" s="48" t="s">
        <v>363</v>
      </c>
    </row>
    <row r="4" spans="1:4" x14ac:dyDescent="0.25">
      <c r="A4" s="18">
        <v>1</v>
      </c>
      <c r="B4" s="21">
        <v>4731505481960</v>
      </c>
      <c r="C4" s="21">
        <v>9951135617387.0449</v>
      </c>
      <c r="D4" s="21">
        <v>42379</v>
      </c>
    </row>
    <row r="5" spans="1:4" x14ac:dyDescent="0.25">
      <c r="A5" s="19" t="s">
        <v>280</v>
      </c>
      <c r="B5" s="46">
        <v>2323609892336</v>
      </c>
      <c r="C5" s="46">
        <v>2852591816188</v>
      </c>
      <c r="D5" s="46">
        <v>11366</v>
      </c>
    </row>
    <row r="6" spans="1:4" x14ac:dyDescent="0.25">
      <c r="A6" s="19" t="s">
        <v>125</v>
      </c>
      <c r="B6" s="46">
        <v>201268000000</v>
      </c>
      <c r="C6" s="46">
        <v>256183170018.04477</v>
      </c>
      <c r="D6" s="46"/>
    </row>
    <row r="7" spans="1:4" x14ac:dyDescent="0.25">
      <c r="A7" s="19" t="s">
        <v>0</v>
      </c>
      <c r="B7" s="46">
        <v>150100000000</v>
      </c>
      <c r="C7" s="46">
        <v>323724873000</v>
      </c>
      <c r="D7" s="46">
        <v>15860</v>
      </c>
    </row>
    <row r="8" spans="1:4" x14ac:dyDescent="0.25">
      <c r="A8" s="19" t="s">
        <v>104</v>
      </c>
      <c r="B8" s="46">
        <v>261145589624</v>
      </c>
      <c r="C8" s="46">
        <v>4276872744344</v>
      </c>
      <c r="D8" s="46">
        <v>2462</v>
      </c>
    </row>
    <row r="9" spans="1:4" x14ac:dyDescent="0.25">
      <c r="A9" s="19" t="s">
        <v>132</v>
      </c>
      <c r="B9" s="46">
        <v>37982000000</v>
      </c>
      <c r="C9" s="46">
        <v>140034772388</v>
      </c>
      <c r="D9" s="46">
        <v>6838</v>
      </c>
    </row>
    <row r="10" spans="1:4" x14ac:dyDescent="0.25">
      <c r="A10" s="19" t="s">
        <v>10</v>
      </c>
      <c r="B10" s="46">
        <v>1580000000000</v>
      </c>
      <c r="C10" s="46">
        <v>1921228241449</v>
      </c>
      <c r="D10" s="46">
        <v>5268</v>
      </c>
    </row>
    <row r="11" spans="1:4" x14ac:dyDescent="0.25">
      <c r="A11" s="19" t="s">
        <v>199</v>
      </c>
      <c r="B11" s="46">
        <v>105900000000</v>
      </c>
      <c r="C11" s="46">
        <v>109000000000</v>
      </c>
      <c r="D11" s="46">
        <v>200</v>
      </c>
    </row>
    <row r="12" spans="1:4" x14ac:dyDescent="0.25">
      <c r="A12" s="19" t="s">
        <v>18</v>
      </c>
      <c r="B12" s="46">
        <v>34500000000</v>
      </c>
      <c r="C12" s="46">
        <v>34500000000</v>
      </c>
      <c r="D12" s="46"/>
    </row>
    <row r="13" spans="1:4" x14ac:dyDescent="0.25">
      <c r="A13" s="19" t="s">
        <v>62</v>
      </c>
      <c r="B13" s="46">
        <v>37000000000</v>
      </c>
      <c r="C13" s="46">
        <v>37000000000</v>
      </c>
      <c r="D13" s="46">
        <v>385</v>
      </c>
    </row>
    <row r="14" spans="1:4" hidden="1" x14ac:dyDescent="0.25">
      <c r="A14" s="18">
        <v>2</v>
      </c>
      <c r="B14" s="21">
        <v>241398540000</v>
      </c>
      <c r="C14" s="21">
        <v>403432615144</v>
      </c>
      <c r="D14" s="21">
        <v>3604.3999999999996</v>
      </c>
    </row>
    <row r="15" spans="1:4" x14ac:dyDescent="0.25">
      <c r="A15" s="18">
        <v>3</v>
      </c>
      <c r="B15" s="21">
        <v>535663000000</v>
      </c>
      <c r="C15" s="21">
        <v>1515288445073.9971</v>
      </c>
      <c r="D15" s="21">
        <v>2699</v>
      </c>
    </row>
    <row r="16" spans="1:4" x14ac:dyDescent="0.25">
      <c r="A16" s="19" t="s">
        <v>115</v>
      </c>
      <c r="B16" s="46">
        <v>45377000000</v>
      </c>
      <c r="C16" s="46">
        <v>101012000000</v>
      </c>
      <c r="D16" s="46">
        <v>814</v>
      </c>
    </row>
    <row r="17" spans="1:4" x14ac:dyDescent="0.25">
      <c r="A17" s="19" t="s">
        <v>104</v>
      </c>
      <c r="B17" s="46">
        <v>15000000000</v>
      </c>
      <c r="C17" s="46">
        <v>106707546810.99699</v>
      </c>
      <c r="D17" s="46"/>
    </row>
    <row r="18" spans="1:4" x14ac:dyDescent="0.25">
      <c r="A18" s="19" t="s">
        <v>85</v>
      </c>
      <c r="B18" s="46">
        <v>474536000000</v>
      </c>
      <c r="C18" s="46">
        <v>1263335000000</v>
      </c>
      <c r="D18" s="46">
        <v>1750</v>
      </c>
    </row>
    <row r="19" spans="1:4" x14ac:dyDescent="0.25">
      <c r="A19" s="19" t="s">
        <v>132</v>
      </c>
      <c r="B19" s="46">
        <v>750000000</v>
      </c>
      <c r="C19" s="46">
        <v>44233898263</v>
      </c>
      <c r="D19" s="46">
        <v>135</v>
      </c>
    </row>
    <row r="20" spans="1:4" x14ac:dyDescent="0.25">
      <c r="A20" s="18">
        <v>4</v>
      </c>
      <c r="B20" s="21">
        <v>5165789448401</v>
      </c>
      <c r="C20" s="21">
        <v>5650885389191</v>
      </c>
      <c r="D20" s="21">
        <v>66049.8</v>
      </c>
    </row>
    <row r="21" spans="1:4" x14ac:dyDescent="0.25">
      <c r="A21" s="19" t="s">
        <v>30</v>
      </c>
      <c r="B21" s="46">
        <v>1148583448401</v>
      </c>
      <c r="C21" s="46">
        <v>1359863389191</v>
      </c>
      <c r="D21" s="46">
        <v>20416.8</v>
      </c>
    </row>
    <row r="22" spans="1:4" x14ac:dyDescent="0.25">
      <c r="A22" s="19" t="s">
        <v>221</v>
      </c>
      <c r="B22" s="46">
        <v>3232706000000</v>
      </c>
      <c r="C22" s="46">
        <v>3506522000000</v>
      </c>
      <c r="D22" s="46">
        <v>45132</v>
      </c>
    </row>
    <row r="23" spans="1:4" x14ac:dyDescent="0.25">
      <c r="A23" s="19" t="s">
        <v>144</v>
      </c>
      <c r="B23" s="46">
        <v>784500000000</v>
      </c>
      <c r="C23" s="46">
        <v>784500000000</v>
      </c>
      <c r="D23" s="46">
        <v>501</v>
      </c>
    </row>
    <row r="24" spans="1:4" x14ac:dyDescent="0.25">
      <c r="A24" s="18">
        <v>5</v>
      </c>
      <c r="B24" s="21">
        <v>123405049849</v>
      </c>
      <c r="C24" s="21">
        <v>1615799906537</v>
      </c>
      <c r="D24" s="21">
        <v>5381</v>
      </c>
    </row>
    <row r="25" spans="1:4" x14ac:dyDescent="0.25">
      <c r="A25" s="19" t="s">
        <v>233</v>
      </c>
      <c r="B25" s="46">
        <v>36950000000</v>
      </c>
      <c r="C25" s="46">
        <v>36950000000</v>
      </c>
      <c r="D25" s="46">
        <v>5000</v>
      </c>
    </row>
    <row r="26" spans="1:4" x14ac:dyDescent="0.25">
      <c r="A26" s="19" t="s">
        <v>104</v>
      </c>
      <c r="B26" s="46">
        <v>11455049849</v>
      </c>
      <c r="C26" s="46">
        <v>1432749906537</v>
      </c>
      <c r="D26" s="46">
        <v>88</v>
      </c>
    </row>
    <row r="27" spans="1:4" x14ac:dyDescent="0.25">
      <c r="A27" s="19" t="s">
        <v>157</v>
      </c>
      <c r="B27" s="46">
        <v>28700000000</v>
      </c>
      <c r="C27" s="46">
        <v>48700000000</v>
      </c>
      <c r="D27" s="46">
        <v>240</v>
      </c>
    </row>
    <row r="28" spans="1:4" x14ac:dyDescent="0.25">
      <c r="A28" s="19" t="s">
        <v>10</v>
      </c>
      <c r="B28" s="46">
        <v>40000000000</v>
      </c>
      <c r="C28" s="46">
        <v>80300000000</v>
      </c>
      <c r="D28" s="46">
        <v>53</v>
      </c>
    </row>
    <row r="29" spans="1:4" x14ac:dyDescent="0.25">
      <c r="A29" s="19" t="s">
        <v>252</v>
      </c>
      <c r="B29" s="46">
        <v>6300000000</v>
      </c>
      <c r="C29" s="46">
        <v>17100000000</v>
      </c>
      <c r="D29" s="46"/>
    </row>
    <row r="30" spans="1:4" x14ac:dyDescent="0.25">
      <c r="A30" s="18" t="s">
        <v>336</v>
      </c>
      <c r="B30" s="21">
        <v>10797761520210</v>
      </c>
      <c r="C30" s="21">
        <v>19136541973333.039</v>
      </c>
      <c r="D30" s="21">
        <v>120113.2</v>
      </c>
    </row>
    <row r="31" spans="1:4" x14ac:dyDescent="0.25">
      <c r="B31"/>
    </row>
    <row r="32" spans="1:4" x14ac:dyDescent="0.25">
      <c r="B32"/>
    </row>
    <row r="33" spans="2:2" x14ac:dyDescent="0.25">
      <c r="B33"/>
    </row>
    <row r="34" spans="2:2" x14ac:dyDescent="0.25">
      <c r="B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60E8-DB9D-4C69-A32C-2C74438361D7}">
  <dimension ref="A3:D178"/>
  <sheetViews>
    <sheetView topLeftCell="A3" workbookViewId="0">
      <selection activeCell="A4" sqref="A4"/>
    </sheetView>
  </sheetViews>
  <sheetFormatPr baseColWidth="10" defaultRowHeight="15" x14ac:dyDescent="0.25"/>
  <cols>
    <col min="1" max="1" width="56.85546875" bestFit="1" customWidth="1"/>
    <col min="2" max="2" width="52.42578125" style="20" bestFit="1" customWidth="1"/>
    <col min="3" max="3" width="58.28515625" bestFit="1" customWidth="1"/>
    <col min="4" max="4" width="20.42578125" bestFit="1" customWidth="1"/>
  </cols>
  <sheetData>
    <row r="3" spans="1:4" x14ac:dyDescent="0.25">
      <c r="A3" s="24" t="s">
        <v>335</v>
      </c>
      <c r="B3" s="48" t="s">
        <v>337</v>
      </c>
      <c r="C3" s="48" t="s">
        <v>362</v>
      </c>
    </row>
    <row r="4" spans="1:4" x14ac:dyDescent="0.25">
      <c r="A4" s="18" t="s">
        <v>233</v>
      </c>
      <c r="B4" s="46">
        <v>36950000000</v>
      </c>
      <c r="C4" s="46">
        <v>36950000000</v>
      </c>
      <c r="D4" s="25"/>
    </row>
    <row r="5" spans="1:4" x14ac:dyDescent="0.25">
      <c r="A5" s="18" t="s">
        <v>280</v>
      </c>
      <c r="B5" s="46">
        <v>2323609892336</v>
      </c>
      <c r="C5" s="46">
        <v>2852591816188</v>
      </c>
      <c r="D5" s="25"/>
    </row>
    <row r="6" spans="1:4" x14ac:dyDescent="0.25">
      <c r="A6" s="18" t="s">
        <v>125</v>
      </c>
      <c r="B6" s="46">
        <v>201268000000</v>
      </c>
      <c r="C6" s="46">
        <v>256183170018.04477</v>
      </c>
      <c r="D6" s="25"/>
    </row>
    <row r="7" spans="1:4" x14ac:dyDescent="0.25">
      <c r="A7" s="18" t="s">
        <v>0</v>
      </c>
      <c r="B7" s="46">
        <v>150100000000</v>
      </c>
      <c r="C7" s="46">
        <v>323724873000</v>
      </c>
      <c r="D7" s="25"/>
    </row>
    <row r="8" spans="1:4" x14ac:dyDescent="0.25">
      <c r="A8" s="18" t="s">
        <v>115</v>
      </c>
      <c r="B8" s="46">
        <v>45377000000</v>
      </c>
      <c r="C8" s="46">
        <v>101012000000</v>
      </c>
      <c r="D8" s="25"/>
    </row>
    <row r="9" spans="1:4" x14ac:dyDescent="0.25">
      <c r="A9" s="18" t="s">
        <v>104</v>
      </c>
      <c r="B9" s="46">
        <v>287600639473</v>
      </c>
      <c r="C9" s="46">
        <v>5816330197691.9971</v>
      </c>
      <c r="D9" s="25"/>
    </row>
    <row r="10" spans="1:4" x14ac:dyDescent="0.25">
      <c r="A10" s="18" t="s">
        <v>157</v>
      </c>
      <c r="B10" s="46">
        <v>28700000000</v>
      </c>
      <c r="C10" s="46">
        <v>48700000000</v>
      </c>
      <c r="D10" s="25"/>
    </row>
    <row r="11" spans="1:4" x14ac:dyDescent="0.25">
      <c r="A11" s="18" t="s">
        <v>79</v>
      </c>
      <c r="B11" s="46">
        <v>34294000000</v>
      </c>
      <c r="C11" s="46">
        <v>34294000000</v>
      </c>
      <c r="D11" s="25"/>
    </row>
    <row r="12" spans="1:4" x14ac:dyDescent="0.25">
      <c r="A12" s="18" t="s">
        <v>85</v>
      </c>
      <c r="B12" s="46">
        <v>474536000000</v>
      </c>
      <c r="C12" s="46">
        <v>1263335000000</v>
      </c>
      <c r="D12" s="25"/>
    </row>
    <row r="13" spans="1:4" x14ac:dyDescent="0.25">
      <c r="A13" s="18" t="s">
        <v>132</v>
      </c>
      <c r="B13" s="46">
        <v>38732000000</v>
      </c>
      <c r="C13" s="46">
        <v>184268670651</v>
      </c>
      <c r="D13" s="25"/>
    </row>
    <row r="14" spans="1:4" x14ac:dyDescent="0.25">
      <c r="A14" s="18" t="s">
        <v>10</v>
      </c>
      <c r="B14" s="46">
        <v>1620000000000</v>
      </c>
      <c r="C14" s="46">
        <v>2001528241449</v>
      </c>
      <c r="D14" s="25"/>
    </row>
    <row r="15" spans="1:4" x14ac:dyDescent="0.25">
      <c r="A15" s="18" t="s">
        <v>30</v>
      </c>
      <c r="B15" s="46">
        <v>1278174988401</v>
      </c>
      <c r="C15" s="46">
        <v>1557879300628</v>
      </c>
      <c r="D15" s="25"/>
    </row>
    <row r="16" spans="1:4" x14ac:dyDescent="0.25">
      <c r="A16" s="18" t="s">
        <v>199</v>
      </c>
      <c r="B16" s="46">
        <v>105900000000</v>
      </c>
      <c r="C16" s="46">
        <v>109000000000</v>
      </c>
      <c r="D16" s="25"/>
    </row>
    <row r="17" spans="1:4" x14ac:dyDescent="0.25">
      <c r="A17" s="18" t="s">
        <v>57</v>
      </c>
      <c r="B17" s="46">
        <v>52505000000</v>
      </c>
      <c r="C17" s="46">
        <v>145614703707</v>
      </c>
      <c r="D17" s="25"/>
    </row>
    <row r="18" spans="1:4" x14ac:dyDescent="0.25">
      <c r="A18" s="18" t="s">
        <v>252</v>
      </c>
      <c r="B18" s="46">
        <v>6300000000</v>
      </c>
      <c r="C18" s="46">
        <v>17100000000</v>
      </c>
      <c r="D18" s="25"/>
    </row>
    <row r="19" spans="1:4" x14ac:dyDescent="0.25">
      <c r="A19" s="18" t="s">
        <v>18</v>
      </c>
      <c r="B19" s="46">
        <v>34500000000</v>
      </c>
      <c r="C19" s="46">
        <v>34500000000</v>
      </c>
      <c r="D19" s="25"/>
    </row>
    <row r="20" spans="1:4" x14ac:dyDescent="0.25">
      <c r="A20" s="18" t="s">
        <v>62</v>
      </c>
      <c r="B20" s="46">
        <v>37000000000</v>
      </c>
      <c r="C20" s="46">
        <v>37000000000</v>
      </c>
      <c r="D20" s="25"/>
    </row>
    <row r="21" spans="1:4" x14ac:dyDescent="0.25">
      <c r="A21" s="18" t="s">
        <v>202</v>
      </c>
      <c r="B21" s="46">
        <v>25008000000</v>
      </c>
      <c r="C21" s="46">
        <v>25508000000</v>
      </c>
      <c r="D21" s="25"/>
    </row>
    <row r="22" spans="1:4" x14ac:dyDescent="0.25">
      <c r="A22" s="18" t="s">
        <v>221</v>
      </c>
      <c r="B22" s="46">
        <v>3232706000000</v>
      </c>
      <c r="C22" s="46">
        <v>3506522000000</v>
      </c>
    </row>
    <row r="23" spans="1:4" x14ac:dyDescent="0.25">
      <c r="A23" s="18" t="s">
        <v>144</v>
      </c>
      <c r="B23" s="46">
        <v>784500000000</v>
      </c>
      <c r="C23" s="46">
        <v>784500000000</v>
      </c>
    </row>
    <row r="24" spans="1:4" x14ac:dyDescent="0.25">
      <c r="A24" s="18" t="s">
        <v>336</v>
      </c>
      <c r="B24" s="21">
        <v>10797761520210</v>
      </c>
      <c r="C24" s="21">
        <v>19136541973333.043</v>
      </c>
      <c r="D24" s="26"/>
    </row>
    <row r="25" spans="1:4" x14ac:dyDescent="0.25">
      <c r="B25"/>
    </row>
    <row r="26" spans="1:4" x14ac:dyDescent="0.25">
      <c r="B26"/>
    </row>
    <row r="27" spans="1:4" x14ac:dyDescent="0.25">
      <c r="B27"/>
    </row>
    <row r="28" spans="1:4" x14ac:dyDescent="0.25">
      <c r="B28"/>
    </row>
    <row r="29" spans="1:4" x14ac:dyDescent="0.25">
      <c r="B29"/>
    </row>
    <row r="30" spans="1:4" x14ac:dyDescent="0.25">
      <c r="B30"/>
    </row>
    <row r="31" spans="1:4" x14ac:dyDescent="0.25">
      <c r="B31"/>
    </row>
    <row r="32" spans="1:4"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6AC3F-FA24-45C8-8DFD-E7854466C82C}">
  <dimension ref="A3:C335"/>
  <sheetViews>
    <sheetView topLeftCell="A10" zoomScale="95" zoomScaleNormal="95" workbookViewId="0">
      <selection activeCell="A32" sqref="A32"/>
    </sheetView>
  </sheetViews>
  <sheetFormatPr baseColWidth="10" defaultRowHeight="15" x14ac:dyDescent="0.25"/>
  <cols>
    <col min="1" max="1" width="155.28515625" style="17" bestFit="1" customWidth="1"/>
    <col min="2" max="2" width="54" style="20" bestFit="1" customWidth="1"/>
    <col min="3" max="3" width="34.7109375" bestFit="1" customWidth="1"/>
  </cols>
  <sheetData>
    <row r="3" spans="1:2" x14ac:dyDescent="0.25">
      <c r="A3" s="22" t="s">
        <v>335</v>
      </c>
      <c r="B3" s="21" t="s">
        <v>337</v>
      </c>
    </row>
    <row r="4" spans="1:2" x14ac:dyDescent="0.25">
      <c r="A4" s="23" t="s">
        <v>159</v>
      </c>
      <c r="B4" s="21">
        <v>35000000000</v>
      </c>
    </row>
    <row r="5" spans="1:2" x14ac:dyDescent="0.25">
      <c r="A5" s="19" t="s">
        <v>157</v>
      </c>
      <c r="B5" s="21">
        <v>28700000000</v>
      </c>
    </row>
    <row r="6" spans="1:2" x14ac:dyDescent="0.25">
      <c r="A6" s="47" t="s">
        <v>160</v>
      </c>
      <c r="B6" s="21">
        <v>28700000000</v>
      </c>
    </row>
    <row r="7" spans="1:2" x14ac:dyDescent="0.25">
      <c r="A7" s="19" t="s">
        <v>252</v>
      </c>
      <c r="B7" s="21">
        <v>6300000000</v>
      </c>
    </row>
    <row r="8" spans="1:2" x14ac:dyDescent="0.25">
      <c r="A8" s="47" t="s">
        <v>255</v>
      </c>
      <c r="B8" s="21">
        <v>6300000000</v>
      </c>
    </row>
    <row r="9" spans="1:2" x14ac:dyDescent="0.25">
      <c r="A9" s="23" t="s">
        <v>59</v>
      </c>
      <c r="B9" s="21">
        <v>89505000000</v>
      </c>
    </row>
    <row r="10" spans="1:2" x14ac:dyDescent="0.25">
      <c r="A10" s="19" t="s">
        <v>57</v>
      </c>
      <c r="B10" s="21">
        <v>52505000000</v>
      </c>
    </row>
    <row r="11" spans="1:2" x14ac:dyDescent="0.25">
      <c r="A11" s="47" t="s">
        <v>60</v>
      </c>
      <c r="B11" s="21">
        <v>52505000000</v>
      </c>
    </row>
    <row r="12" spans="1:2" x14ac:dyDescent="0.25">
      <c r="A12" s="19" t="s">
        <v>62</v>
      </c>
      <c r="B12" s="21">
        <v>37000000000</v>
      </c>
    </row>
    <row r="13" spans="1:2" x14ac:dyDescent="0.25">
      <c r="A13" s="47" t="s">
        <v>63</v>
      </c>
      <c r="B13" s="21">
        <v>37000000000</v>
      </c>
    </row>
    <row r="14" spans="1:2" x14ac:dyDescent="0.25">
      <c r="A14" s="23" t="s">
        <v>21</v>
      </c>
      <c r="B14" s="21">
        <v>274500000000</v>
      </c>
    </row>
    <row r="15" spans="1:2" x14ac:dyDescent="0.25">
      <c r="A15" s="19" t="s">
        <v>125</v>
      </c>
      <c r="B15" s="21">
        <v>201268000000</v>
      </c>
    </row>
    <row r="16" spans="1:2" x14ac:dyDescent="0.25">
      <c r="A16" s="19" t="s">
        <v>132</v>
      </c>
      <c r="B16" s="21">
        <v>38732000000</v>
      </c>
    </row>
    <row r="17" spans="1:3" x14ac:dyDescent="0.25">
      <c r="A17" s="19" t="s">
        <v>18</v>
      </c>
      <c r="B17" s="21">
        <v>34500000000</v>
      </c>
    </row>
    <row r="18" spans="1:3" x14ac:dyDescent="0.25">
      <c r="A18" s="23" t="s">
        <v>282</v>
      </c>
      <c r="B18" s="21">
        <v>2323609892336</v>
      </c>
    </row>
    <row r="19" spans="1:3" x14ac:dyDescent="0.25">
      <c r="A19" s="19" t="s">
        <v>280</v>
      </c>
      <c r="B19" s="21">
        <v>2323609892336</v>
      </c>
    </row>
    <row r="20" spans="1:3" x14ac:dyDescent="0.25">
      <c r="A20" s="23" t="s">
        <v>3</v>
      </c>
      <c r="B20" s="21">
        <v>281008000000</v>
      </c>
      <c r="C20" s="25">
        <v>3100000000</v>
      </c>
    </row>
    <row r="21" spans="1:3" x14ac:dyDescent="0.25">
      <c r="A21" s="23" t="s">
        <v>234</v>
      </c>
      <c r="B21" s="21">
        <v>36950000000</v>
      </c>
    </row>
    <row r="22" spans="1:3" x14ac:dyDescent="0.25">
      <c r="A22" s="23" t="s">
        <v>105</v>
      </c>
      <c r="B22" s="21">
        <v>287600639473</v>
      </c>
    </row>
    <row r="23" spans="1:3" x14ac:dyDescent="0.25">
      <c r="A23" s="23" t="s">
        <v>32</v>
      </c>
      <c r="B23" s="21">
        <v>5295380988401</v>
      </c>
    </row>
    <row r="24" spans="1:3" x14ac:dyDescent="0.25">
      <c r="A24" s="23" t="s">
        <v>116</v>
      </c>
      <c r="B24" s="21">
        <v>45377000000</v>
      </c>
    </row>
    <row r="25" spans="1:3" x14ac:dyDescent="0.25">
      <c r="A25" s="23" t="s">
        <v>13</v>
      </c>
      <c r="B25" s="21">
        <v>1620000000000</v>
      </c>
    </row>
    <row r="26" spans="1:3" x14ac:dyDescent="0.25">
      <c r="A26" s="23" t="s">
        <v>80</v>
      </c>
      <c r="B26" s="21">
        <v>508830000000</v>
      </c>
    </row>
    <row r="27" spans="1:3" x14ac:dyDescent="0.25">
      <c r="A27" s="23" t="s">
        <v>336</v>
      </c>
      <c r="B27" s="21">
        <v>10797761520210</v>
      </c>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B76"/>
    </row>
    <row r="77" spans="1:2" x14ac:dyDescent="0.25">
      <c r="B77"/>
    </row>
    <row r="78" spans="1:2" x14ac:dyDescent="0.25">
      <c r="B78"/>
    </row>
    <row r="79" spans="1:2" x14ac:dyDescent="0.25">
      <c r="B79"/>
    </row>
    <row r="80" spans="1: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DC615-9383-4A0F-8033-1D47DAC0547B}">
  <dimension ref="A3:C335"/>
  <sheetViews>
    <sheetView zoomScale="110" zoomScaleNormal="110" workbookViewId="0">
      <selection activeCell="A10" sqref="A10"/>
    </sheetView>
  </sheetViews>
  <sheetFormatPr baseColWidth="10" defaultRowHeight="15" x14ac:dyDescent="0.25"/>
  <cols>
    <col min="1" max="1" width="19.5703125" style="17" bestFit="1" customWidth="1"/>
    <col min="2" max="2" width="19" style="20" bestFit="1" customWidth="1"/>
    <col min="3" max="3" width="58.5703125" bestFit="1" customWidth="1"/>
  </cols>
  <sheetData>
    <row r="3" spans="1:3" x14ac:dyDescent="0.25">
      <c r="A3" s="35" t="s">
        <v>360</v>
      </c>
      <c r="B3" s="48" t="s">
        <v>361</v>
      </c>
      <c r="C3" s="48" t="s">
        <v>362</v>
      </c>
    </row>
    <row r="4" spans="1:3" ht="31.5" customHeight="1" x14ac:dyDescent="0.25">
      <c r="A4" s="18">
        <v>2016</v>
      </c>
      <c r="B4" s="21">
        <v>12066000000</v>
      </c>
      <c r="C4" s="21">
        <v>186955000000</v>
      </c>
    </row>
    <row r="5" spans="1:3" x14ac:dyDescent="0.25">
      <c r="A5" s="18">
        <v>2018</v>
      </c>
      <c r="B5" s="21">
        <v>52215995488</v>
      </c>
      <c r="C5" s="21">
        <v>109128263708</v>
      </c>
    </row>
    <row r="6" spans="1:3" x14ac:dyDescent="0.25">
      <c r="A6" s="18">
        <v>2019</v>
      </c>
      <c r="B6" s="21">
        <v>78825640244</v>
      </c>
      <c r="C6" s="21">
        <v>216081424434</v>
      </c>
    </row>
    <row r="7" spans="1:3" x14ac:dyDescent="0.25">
      <c r="A7" s="18">
        <v>2020</v>
      </c>
      <c r="B7" s="21">
        <v>4095310652664</v>
      </c>
      <c r="C7" s="21">
        <v>10873963920086.043</v>
      </c>
    </row>
    <row r="8" spans="1:3" x14ac:dyDescent="0.25">
      <c r="A8" s="18">
        <v>2021</v>
      </c>
      <c r="B8" s="21">
        <v>3564417626432</v>
      </c>
      <c r="C8" s="21">
        <v>4483495672507</v>
      </c>
    </row>
    <row r="9" spans="1:3" x14ac:dyDescent="0.25">
      <c r="A9" s="18">
        <v>2022</v>
      </c>
      <c r="B9" s="21">
        <v>2390724300876</v>
      </c>
      <c r="C9" s="21">
        <v>2576126932598</v>
      </c>
    </row>
    <row r="10" spans="1:3" x14ac:dyDescent="0.25">
      <c r="A10" s="18">
        <v>2023</v>
      </c>
      <c r="B10" s="21">
        <v>604201304506</v>
      </c>
      <c r="C10" s="21">
        <v>690790760000</v>
      </c>
    </row>
    <row r="11" spans="1:3" x14ac:dyDescent="0.25">
      <c r="A11" s="23" t="s">
        <v>336</v>
      </c>
      <c r="B11" s="21">
        <v>10797761520210</v>
      </c>
      <c r="C11" s="21">
        <v>19136541973333.043</v>
      </c>
    </row>
    <row r="12" spans="1:3" x14ac:dyDescent="0.25">
      <c r="A12"/>
      <c r="B12"/>
    </row>
    <row r="13" spans="1:3" x14ac:dyDescent="0.25">
      <c r="A13"/>
      <c r="B13"/>
    </row>
    <row r="14" spans="1:3" x14ac:dyDescent="0.25">
      <c r="A14"/>
      <c r="B14"/>
    </row>
    <row r="15" spans="1:3" x14ac:dyDescent="0.25">
      <c r="A15"/>
      <c r="B15"/>
    </row>
    <row r="16" spans="1:3"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c r="B23"/>
    </row>
    <row r="24" spans="1:2" x14ac:dyDescent="0.25">
      <c r="A24"/>
      <c r="B24"/>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B79"/>
    </row>
    <row r="80" spans="1: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52D48-FC22-4DE2-8E3D-69990106E07A}">
  <dimension ref="A2:H32"/>
  <sheetViews>
    <sheetView topLeftCell="A21" workbookViewId="0">
      <selection activeCell="G7" activeCellId="1" sqref="G3 G7"/>
    </sheetView>
  </sheetViews>
  <sheetFormatPr baseColWidth="10" defaultRowHeight="15" x14ac:dyDescent="0.25"/>
  <cols>
    <col min="2" max="2" width="53.28515625" customWidth="1"/>
    <col min="3" max="3" width="13.5703125" customWidth="1"/>
    <col min="6" max="6" width="20.28515625" bestFit="1" customWidth="1"/>
    <col min="7" max="7" width="15.140625" bestFit="1" customWidth="1"/>
    <col min="8" max="8" width="9.42578125" customWidth="1"/>
  </cols>
  <sheetData>
    <row r="2" spans="1:8" ht="36.75" customHeight="1" x14ac:dyDescent="0.25">
      <c r="A2">
        <v>1</v>
      </c>
      <c r="B2" s="36" t="s">
        <v>342</v>
      </c>
      <c r="C2" s="37" t="s">
        <v>343</v>
      </c>
    </row>
    <row r="3" spans="1:8" x14ac:dyDescent="0.25">
      <c r="B3" s="19" t="s">
        <v>280</v>
      </c>
      <c r="C3" s="38">
        <v>2323610</v>
      </c>
      <c r="F3" t="s">
        <v>350</v>
      </c>
      <c r="G3" s="42">
        <f>C24</f>
        <v>3232706</v>
      </c>
      <c r="H3" s="45">
        <f>G3/$G$13</f>
        <v>0.29938669692726111</v>
      </c>
    </row>
    <row r="4" spans="1:8" x14ac:dyDescent="0.25">
      <c r="B4" s="19" t="s">
        <v>125</v>
      </c>
      <c r="C4" s="38">
        <v>201268</v>
      </c>
      <c r="F4" t="s">
        <v>351</v>
      </c>
      <c r="G4" s="42">
        <f>C3</f>
        <v>2323610</v>
      </c>
      <c r="H4" s="45">
        <f t="shared" ref="H4:H12" si="0">G4/$G$13</f>
        <v>0.21519368691342586</v>
      </c>
    </row>
    <row r="5" spans="1:8" x14ac:dyDescent="0.25">
      <c r="B5" s="19" t="s">
        <v>0</v>
      </c>
      <c r="C5" s="38">
        <v>150100</v>
      </c>
      <c r="F5" t="s">
        <v>352</v>
      </c>
      <c r="G5" s="42">
        <f>C14+C23</f>
        <v>1278174</v>
      </c>
      <c r="H5" s="45">
        <f t="shared" si="0"/>
        <v>0.11837398512524958</v>
      </c>
    </row>
    <row r="6" spans="1:8" x14ac:dyDescent="0.25">
      <c r="B6" s="19" t="s">
        <v>104</v>
      </c>
      <c r="C6" s="38">
        <v>261145.58962400004</v>
      </c>
      <c r="F6" t="s">
        <v>13</v>
      </c>
      <c r="G6" s="42">
        <f>C30+C8</f>
        <v>1620000</v>
      </c>
      <c r="H6" s="45">
        <f t="shared" si="0"/>
        <v>0.1500311036704739</v>
      </c>
    </row>
    <row r="7" spans="1:8" x14ac:dyDescent="0.25">
      <c r="B7" s="19" t="s">
        <v>344</v>
      </c>
      <c r="C7" s="38">
        <v>37982</v>
      </c>
      <c r="F7" t="s">
        <v>353</v>
      </c>
      <c r="G7" s="42">
        <f>C25</f>
        <v>784500</v>
      </c>
      <c r="H7" s="45">
        <f t="shared" si="0"/>
        <v>7.2653951129312833E-2</v>
      </c>
    </row>
    <row r="8" spans="1:8" x14ac:dyDescent="0.25">
      <c r="B8" s="19" t="s">
        <v>10</v>
      </c>
      <c r="C8" s="38">
        <v>1580000</v>
      </c>
      <c r="F8" t="s">
        <v>354</v>
      </c>
      <c r="G8" s="42">
        <f>C20</f>
        <v>474536</v>
      </c>
      <c r="H8" s="45">
        <f t="shared" si="0"/>
        <v>4.3947629513192595E-2</v>
      </c>
    </row>
    <row r="9" spans="1:8" x14ac:dyDescent="0.25">
      <c r="B9" s="19" t="s">
        <v>199</v>
      </c>
      <c r="C9" s="38">
        <v>105900</v>
      </c>
      <c r="F9" t="s">
        <v>355</v>
      </c>
      <c r="G9" s="42">
        <f>C6+C19+C28</f>
        <v>287600.63947300002</v>
      </c>
      <c r="H9" s="45">
        <f t="shared" si="0"/>
        <v>2.6635210713869293E-2</v>
      </c>
    </row>
    <row r="10" spans="1:8" x14ac:dyDescent="0.25">
      <c r="B10" s="19" t="s">
        <v>18</v>
      </c>
      <c r="C10" s="38">
        <v>34500</v>
      </c>
      <c r="F10" t="s">
        <v>356</v>
      </c>
      <c r="G10" s="42">
        <f>C5</f>
        <v>150100</v>
      </c>
      <c r="H10" s="45">
        <f t="shared" si="0"/>
        <v>1.3901030037616132E-2</v>
      </c>
    </row>
    <row r="11" spans="1:8" x14ac:dyDescent="0.25">
      <c r="B11" s="19" t="s">
        <v>62</v>
      </c>
      <c r="C11" s="38">
        <v>37000</v>
      </c>
      <c r="F11" t="s">
        <v>357</v>
      </c>
      <c r="G11" s="42">
        <f>C4</f>
        <v>201268</v>
      </c>
      <c r="H11" s="45">
        <f t="shared" si="0"/>
        <v>1.8639790230585766E-2</v>
      </c>
    </row>
    <row r="12" spans="1:8" ht="32.25" customHeight="1" x14ac:dyDescent="0.25">
      <c r="A12">
        <v>2</v>
      </c>
      <c r="B12" s="39" t="s">
        <v>345</v>
      </c>
      <c r="C12" s="37">
        <f>SUM(C13:C16)</f>
        <v>241398</v>
      </c>
      <c r="F12" t="s">
        <v>359</v>
      </c>
      <c r="G12" s="44">
        <v>445266.36052699946</v>
      </c>
      <c r="H12" s="45">
        <f t="shared" si="0"/>
        <v>4.1236915739012878E-2</v>
      </c>
    </row>
    <row r="13" spans="1:8" x14ac:dyDescent="0.25">
      <c r="B13" s="19" t="s">
        <v>79</v>
      </c>
      <c r="C13" s="38">
        <v>34294</v>
      </c>
      <c r="F13" t="s">
        <v>358</v>
      </c>
      <c r="G13" s="43">
        <f>SUM(G3:G12)</f>
        <v>10797761</v>
      </c>
      <c r="H13">
        <f>G13/$G$13</f>
        <v>1</v>
      </c>
    </row>
    <row r="14" spans="1:8" x14ac:dyDescent="0.25">
      <c r="B14" s="19" t="s">
        <v>30</v>
      </c>
      <c r="C14" s="38">
        <v>129591</v>
      </c>
    </row>
    <row r="15" spans="1:8" x14ac:dyDescent="0.25">
      <c r="B15" s="19" t="s">
        <v>57</v>
      </c>
      <c r="C15" s="38">
        <v>52505</v>
      </c>
    </row>
    <row r="16" spans="1:8" x14ac:dyDescent="0.25">
      <c r="B16" s="19" t="s">
        <v>202</v>
      </c>
      <c r="C16" s="38">
        <v>25008</v>
      </c>
    </row>
    <row r="17" spans="1:3" ht="33" customHeight="1" x14ac:dyDescent="0.25">
      <c r="A17">
        <v>3</v>
      </c>
      <c r="B17" s="39" t="s">
        <v>346</v>
      </c>
      <c r="C17" s="37">
        <f>SUM(C18:C21)</f>
        <v>535663</v>
      </c>
    </row>
    <row r="18" spans="1:3" x14ac:dyDescent="0.25">
      <c r="B18" s="19" t="s">
        <v>347</v>
      </c>
      <c r="C18" s="38">
        <v>45377</v>
      </c>
    </row>
    <row r="19" spans="1:3" x14ac:dyDescent="0.25">
      <c r="B19" s="19" t="s">
        <v>104</v>
      </c>
      <c r="C19" s="38">
        <v>15000</v>
      </c>
    </row>
    <row r="20" spans="1:3" ht="32.25" customHeight="1" x14ac:dyDescent="0.25">
      <c r="B20" s="40" t="s">
        <v>85</v>
      </c>
      <c r="C20" s="38">
        <v>474536</v>
      </c>
    </row>
    <row r="21" spans="1:3" x14ac:dyDescent="0.25">
      <c r="B21" s="19" t="s">
        <v>344</v>
      </c>
      <c r="C21" s="38">
        <v>750</v>
      </c>
    </row>
    <row r="22" spans="1:3" ht="33" customHeight="1" x14ac:dyDescent="0.25">
      <c r="A22">
        <v>4</v>
      </c>
      <c r="B22" s="39" t="s">
        <v>348</v>
      </c>
      <c r="C22" s="37">
        <f>SUM(C23:C25)</f>
        <v>5165789</v>
      </c>
    </row>
    <row r="23" spans="1:3" x14ac:dyDescent="0.25">
      <c r="B23" s="19" t="s">
        <v>30</v>
      </c>
      <c r="C23" s="38">
        <v>1148583</v>
      </c>
    </row>
    <row r="24" spans="1:3" x14ac:dyDescent="0.25">
      <c r="B24" s="19" t="s">
        <v>221</v>
      </c>
      <c r="C24" s="38">
        <v>3232706</v>
      </c>
    </row>
    <row r="25" spans="1:3" x14ac:dyDescent="0.25">
      <c r="B25" s="19" t="s">
        <v>144</v>
      </c>
      <c r="C25" s="38">
        <v>784500</v>
      </c>
    </row>
    <row r="26" spans="1:3" ht="32.25" customHeight="1" x14ac:dyDescent="0.25">
      <c r="A26" s="41">
        <v>5</v>
      </c>
      <c r="B26" s="39" t="s">
        <v>349</v>
      </c>
      <c r="C26" s="37">
        <f>SUM(C27:C31)</f>
        <v>123405.049849</v>
      </c>
    </row>
    <row r="27" spans="1:3" x14ac:dyDescent="0.25">
      <c r="B27" s="19" t="s">
        <v>233</v>
      </c>
      <c r="C27" s="38">
        <v>36950</v>
      </c>
    </row>
    <row r="28" spans="1:3" x14ac:dyDescent="0.25">
      <c r="B28" s="19" t="s">
        <v>104</v>
      </c>
      <c r="C28" s="38">
        <v>11455.049849000001</v>
      </c>
    </row>
    <row r="29" spans="1:3" x14ac:dyDescent="0.25">
      <c r="B29" s="19" t="s">
        <v>157</v>
      </c>
      <c r="C29" s="38">
        <v>28700</v>
      </c>
    </row>
    <row r="30" spans="1:3" x14ac:dyDescent="0.25">
      <c r="B30" s="19" t="s">
        <v>10</v>
      </c>
      <c r="C30" s="38">
        <v>40000</v>
      </c>
    </row>
    <row r="31" spans="1:3" x14ac:dyDescent="0.25">
      <c r="B31" s="19" t="s">
        <v>252</v>
      </c>
      <c r="C31" s="38">
        <v>6300</v>
      </c>
    </row>
    <row r="32" spans="1:3" x14ac:dyDescent="0.25">
      <c r="C32" s="42"/>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Base datos</vt:lpstr>
      <vt:lpstr>TD Propósito x entidad</vt:lpstr>
      <vt:lpstr>TD valor x entidad</vt:lpstr>
      <vt:lpstr>TD Sectores</vt:lpstr>
      <vt:lpstr>TD año de inicio x valor</vt:lpstr>
      <vt:lpstr>resumen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diaz</dc:creator>
  <cp:lastModifiedBy>camilo diaz</cp:lastModifiedBy>
  <dcterms:created xsi:type="dcterms:W3CDTF">2020-08-28T14:54:51Z</dcterms:created>
  <dcterms:modified xsi:type="dcterms:W3CDTF">2021-02-16T22:30:16Z</dcterms:modified>
</cp:coreProperties>
</file>