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2019\12 2019\"/>
    </mc:Choice>
  </mc:AlternateContent>
  <xr:revisionPtr revIDLastSave="0" documentId="8_{853C4DAB-C91D-4864-98E7-D123BC73B061}" xr6:coauthVersionLast="47" xr6:coauthVersionMax="47" xr10:uidLastSave="{00000000-0000-0000-0000-000000000000}"/>
  <bookViews>
    <workbookView xWindow="-108" yWindow="-108" windowWidth="23256" windowHeight="12576" xr2:uid="{705779FB-D360-443C-8705-4E0867BFD622}"/>
  </bookViews>
  <sheets>
    <sheet name="ACCRUED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I8" i="1"/>
  <c r="I9" i="1"/>
  <c r="D11" i="1"/>
  <c r="D9" i="1" s="1"/>
  <c r="D8" i="1" s="1"/>
  <c r="E11" i="1"/>
  <c r="E9" i="1" s="1"/>
  <c r="E8" i="1" s="1"/>
  <c r="F11" i="1"/>
  <c r="F9" i="1" s="1"/>
  <c r="F8" i="1" s="1"/>
  <c r="G11" i="1"/>
  <c r="G9" i="1" s="1"/>
  <c r="G8" i="1" s="1"/>
  <c r="H11" i="1"/>
  <c r="H9" i="1" s="1"/>
  <c r="H8" i="1" s="1"/>
  <c r="I11" i="1"/>
  <c r="J12" i="1"/>
  <c r="J11" i="1" s="1"/>
  <c r="J9" i="1" s="1"/>
  <c r="J13" i="1"/>
  <c r="J14" i="1"/>
  <c r="J15" i="1"/>
  <c r="J16" i="1"/>
  <c r="J17" i="1"/>
  <c r="J18" i="1"/>
  <c r="D19" i="1"/>
  <c r="E19" i="1"/>
  <c r="F19" i="1"/>
  <c r="G19" i="1"/>
  <c r="H19" i="1"/>
  <c r="I19" i="1"/>
  <c r="J20" i="1"/>
  <c r="J19" i="1" s="1"/>
  <c r="J21" i="1"/>
  <c r="J22" i="1"/>
  <c r="J23" i="1"/>
  <c r="E24" i="1"/>
  <c r="G24" i="1"/>
  <c r="H24" i="1"/>
  <c r="I24" i="1"/>
  <c r="J25" i="1"/>
  <c r="J24" i="1" s="1"/>
  <c r="J26" i="1"/>
  <c r="J27" i="1"/>
  <c r="J28" i="1"/>
  <c r="J29" i="1"/>
  <c r="J30" i="1"/>
  <c r="J31" i="1"/>
  <c r="J32" i="1"/>
  <c r="J33" i="1"/>
  <c r="J34" i="1"/>
  <c r="J35" i="1"/>
  <c r="J36" i="1"/>
  <c r="D38" i="1"/>
  <c r="E38" i="1"/>
  <c r="E37" i="1" s="1"/>
  <c r="E75" i="1" s="1"/>
  <c r="F38" i="1"/>
  <c r="F37" i="1" s="1"/>
  <c r="G38" i="1"/>
  <c r="H38" i="1"/>
  <c r="I38" i="1"/>
  <c r="J39" i="1"/>
  <c r="J38" i="1" s="1"/>
  <c r="D40" i="1"/>
  <c r="E40" i="1"/>
  <c r="F40" i="1"/>
  <c r="G40" i="1"/>
  <c r="H40" i="1"/>
  <c r="I40" i="1"/>
  <c r="I37" i="1" s="1"/>
  <c r="I75" i="1" s="1"/>
  <c r="J41" i="1"/>
  <c r="J40" i="1" s="1"/>
  <c r="D42" i="1"/>
  <c r="E42" i="1"/>
  <c r="F42" i="1"/>
  <c r="G42" i="1"/>
  <c r="H42" i="1"/>
  <c r="I42" i="1"/>
  <c r="J43" i="1"/>
  <c r="J42" i="1" s="1"/>
  <c r="E44" i="1"/>
  <c r="F44" i="1"/>
  <c r="J45" i="1"/>
  <c r="J46" i="1"/>
  <c r="J47" i="1"/>
  <c r="D48" i="1"/>
  <c r="D44" i="1" s="1"/>
  <c r="E48" i="1"/>
  <c r="F48" i="1"/>
  <c r="G48" i="1"/>
  <c r="G44" i="1" s="1"/>
  <c r="H48" i="1"/>
  <c r="H44" i="1" s="1"/>
  <c r="H37" i="1" s="1"/>
  <c r="I48" i="1"/>
  <c r="I44" i="1" s="1"/>
  <c r="J49" i="1"/>
  <c r="J48" i="1" s="1"/>
  <c r="J44" i="1" s="1"/>
  <c r="J50" i="1"/>
  <c r="J51" i="1"/>
  <c r="J52" i="1"/>
  <c r="J53" i="1"/>
  <c r="D54" i="1"/>
  <c r="E54" i="1"/>
  <c r="G54" i="1"/>
  <c r="H54" i="1"/>
  <c r="I54" i="1"/>
  <c r="J54" i="1"/>
  <c r="D73" i="1"/>
  <c r="E73" i="1"/>
  <c r="G73" i="1"/>
  <c r="H73" i="1"/>
  <c r="I73" i="1"/>
  <c r="J73" i="1"/>
  <c r="G37" i="1" l="1"/>
  <c r="G75" i="1" s="1"/>
  <c r="F75" i="1"/>
  <c r="D37" i="1"/>
  <c r="D75" i="1" s="1"/>
  <c r="J8" i="1"/>
  <c r="H75" i="1"/>
  <c r="J37" i="1"/>
  <c r="J75" i="1" s="1"/>
</calcChain>
</file>

<file path=xl/sharedStrings.xml><?xml version="1.0" encoding="utf-8"?>
<sst xmlns="http://schemas.openxmlformats.org/spreadsheetml/2006/main" count="130" uniqueCount="107">
  <si>
    <t xml:space="preserve">                 Multilateral Financing Division</t>
  </si>
  <si>
    <t xml:space="preserve">                 Debt and Public Credit Office</t>
  </si>
  <si>
    <t>SOURCE:  Secretariat of Finance. Bogotá D.C.</t>
  </si>
  <si>
    <t>Current rate UVR: Colombian peso / UVR 31- 12-2019: COP 270,7132.</t>
  </si>
  <si>
    <t>Current exchange rate US dollar / Euro 31-12-2019: USD1,1234.</t>
  </si>
  <si>
    <t>Current exchange rate Colombian peso / US dollar 1- 01-2020: COP 3.277,14.</t>
  </si>
  <si>
    <t>Amounts in COP</t>
  </si>
  <si>
    <t>TOTAL  PUBLIC DEBT</t>
  </si>
  <si>
    <t>Operaciones de Manejo</t>
  </si>
  <si>
    <t>180425-0-2018</t>
  </si>
  <si>
    <t>Standard &amp; Poor´s</t>
  </si>
  <si>
    <t>190124-0-2019</t>
  </si>
  <si>
    <t>Moody's Investors Service</t>
  </si>
  <si>
    <t>160303-0-2016</t>
  </si>
  <si>
    <t>150403-0-2015</t>
  </si>
  <si>
    <t>Minhacienda Garantía-BIRF 7365</t>
  </si>
  <si>
    <t>Minhacienda Garantía KFW</t>
  </si>
  <si>
    <t>Minhacienda Garantía BIRF 7609</t>
  </si>
  <si>
    <t>Minhacienda Garantía BIRF 7365</t>
  </si>
  <si>
    <t>Garantía</t>
  </si>
  <si>
    <t>Minhacienda Garantía BID 1812</t>
  </si>
  <si>
    <t>190363-0-2019</t>
  </si>
  <si>
    <t>Fitch  Mexico S.A-Riesgo Crediticio</t>
  </si>
  <si>
    <t>Bonoglobal 2028</t>
  </si>
  <si>
    <t>Deutsche Bank Trust Company Américas</t>
  </si>
  <si>
    <t>Corporation Service Company</t>
  </si>
  <si>
    <t>IFC 26473</t>
  </si>
  <si>
    <t>Isda Barclays Bank</t>
  </si>
  <si>
    <t>Cogency</t>
  </si>
  <si>
    <t>Bonos externos</t>
  </si>
  <si>
    <t>Bolsa de Valores de Luxemburgo</t>
  </si>
  <si>
    <t>Related Contracts and Others</t>
  </si>
  <si>
    <t>CAF 4536</t>
  </si>
  <si>
    <t xml:space="preserve">CAF 4081 </t>
  </si>
  <si>
    <t>IRDB 7365 USD</t>
  </si>
  <si>
    <t>IRDB 7365 COP</t>
  </si>
  <si>
    <t xml:space="preserve">IRDB 7365 </t>
  </si>
  <si>
    <t xml:space="preserve">IRDB 7162 </t>
  </si>
  <si>
    <t>IDB 1812</t>
  </si>
  <si>
    <t xml:space="preserve">IDB 1385 </t>
  </si>
  <si>
    <t>MULTILATERAL BANKS</t>
  </si>
  <si>
    <t>774-I</t>
  </si>
  <si>
    <t>ICO 774</t>
  </si>
  <si>
    <t>STATE-OWNED BANKS</t>
  </si>
  <si>
    <t>KFW-2007</t>
  </si>
  <si>
    <t>KFW 2007</t>
  </si>
  <si>
    <t>DEVELOPMENT BANKS</t>
  </si>
  <si>
    <t>GLOBAL BOND 2028</t>
  </si>
  <si>
    <t>GLOBAL BONS 2028</t>
  </si>
  <si>
    <t>FOREIGN BONDS</t>
  </si>
  <si>
    <t>FOREIGN DEBT</t>
  </si>
  <si>
    <t>Calificación</t>
  </si>
  <si>
    <t xml:space="preserve">Fitch Ratings Colombia S.A. </t>
  </si>
  <si>
    <t>Contribución</t>
  </si>
  <si>
    <t xml:space="preserve">Superfinanciera </t>
  </si>
  <si>
    <t>Bonos PEC</t>
  </si>
  <si>
    <t>Emisión PEC</t>
  </si>
  <si>
    <t>Itaú Comisionísta de Bolsa</t>
  </si>
  <si>
    <t>Estructuración PEC</t>
  </si>
  <si>
    <t>190429-0-2019</t>
  </si>
  <si>
    <t>Gestión Fiduciaria</t>
  </si>
  <si>
    <t>160159-0-2016</t>
  </si>
  <si>
    <t>Admón-custodia PEC</t>
  </si>
  <si>
    <t>Deceval S.A.</t>
  </si>
  <si>
    <t>190445-0-2019-PEC</t>
  </si>
  <si>
    <t>Contrato 190360-0-2019</t>
  </si>
  <si>
    <t>BRC Investor Service</t>
  </si>
  <si>
    <t>Subasta PEC</t>
  </si>
  <si>
    <t>Bolsa de Valores de Colombia S.A.</t>
  </si>
  <si>
    <t>PEC 2019 - O 29</t>
  </si>
  <si>
    <t>INT. PEC. 2003</t>
  </si>
  <si>
    <t>PEC 2019 - O 20</t>
  </si>
  <si>
    <t>PEC 2019 - D 10</t>
  </si>
  <si>
    <t>PEC 2019 - A 5</t>
  </si>
  <si>
    <t>BONDS ISSUED</t>
  </si>
  <si>
    <t>Tramo 2</t>
  </si>
  <si>
    <t>Tramo 1</t>
  </si>
  <si>
    <t>180046-0-2018</t>
  </si>
  <si>
    <t>Bancolombia</t>
  </si>
  <si>
    <t>160302-0-2016</t>
  </si>
  <si>
    <t>190369-0-2019</t>
  </si>
  <si>
    <t>BBVA 2019</t>
  </si>
  <si>
    <t>150411-0-2015</t>
  </si>
  <si>
    <t>BBVA 2015</t>
  </si>
  <si>
    <t>140203-0-2014</t>
  </si>
  <si>
    <t xml:space="preserve">Helm Bank </t>
  </si>
  <si>
    <t>Financial Development Territorial S.A. FINDETER</t>
  </si>
  <si>
    <t>COMMERCIAL LENDING</t>
  </si>
  <si>
    <t>LOCAL DEBT</t>
  </si>
  <si>
    <t>Number</t>
  </si>
  <si>
    <t>LENDING INSTITUTION</t>
  </si>
  <si>
    <t>CODE</t>
  </si>
  <si>
    <t>Balance</t>
  </si>
  <si>
    <t>Fees</t>
  </si>
  <si>
    <t>Interests</t>
  </si>
  <si>
    <t>Principal</t>
  </si>
  <si>
    <t>Adjustments</t>
  </si>
  <si>
    <t>Disbursements</t>
  </si>
  <si>
    <t>OF FINANCE</t>
  </si>
  <si>
    <t xml:space="preserve">Outstanding principal </t>
  </si>
  <si>
    <t>PAYMENTS</t>
  </si>
  <si>
    <t>Changes in government debt</t>
  </si>
  <si>
    <t>Contract</t>
  </si>
  <si>
    <t>MINISTRY</t>
  </si>
  <si>
    <t>PUBLIC DEBT ACCRUED REPORT</t>
  </si>
  <si>
    <t>DEBT AND PUBLIC CREDIT OFFICE</t>
  </si>
  <si>
    <t>CENTRAL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</si>
</sst>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$_-;\-* #,##0.00\ _$_-;_-* &quot;-&quot;??\ _$_-;_-@_-"/>
    <numFmt numFmtId="165" formatCode="#,##0.000000000000"/>
    <numFmt numFmtId="166" formatCode="_-* #,##0_-;\-* #,##0_-;_-* &quot;-&quot;??_-;_-@_-"/>
    <numFmt numFmtId="167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3" fontId="3" fillId="2" borderId="0" xfId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vertical="center" wrapText="1"/>
    </xf>
    <xf numFmtId="164" fontId="3" fillId="2" borderId="0" xfId="1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center" vertical="center"/>
    </xf>
    <xf numFmtId="3" fontId="6" fillId="2" borderId="7" xfId="0" quotePrefix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6" fillId="0" borderId="1" xfId="2" applyNumberFormat="1" applyFont="1" applyBorder="1" applyAlignment="1">
      <alignment vertical="center"/>
    </xf>
    <xf numFmtId="3" fontId="6" fillId="0" borderId="2" xfId="2" applyNumberFormat="1" applyFont="1" applyBorder="1" applyAlignment="1">
      <alignment vertical="center"/>
    </xf>
    <xf numFmtId="16" fontId="6" fillId="0" borderId="8" xfId="2" quotePrefix="1" applyNumberFormat="1" applyFont="1" applyBorder="1" applyAlignment="1">
      <alignment horizontal="center" vertical="center"/>
    </xf>
    <xf numFmtId="0" fontId="6" fillId="0" borderId="9" xfId="2" applyFont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3" fontId="6" fillId="2" borderId="12" xfId="0" quotePrefix="1" applyNumberFormat="1" applyFont="1" applyFill="1" applyBorder="1" applyAlignment="1">
      <alignment horizontal="center" vertical="center"/>
    </xf>
    <xf numFmtId="3" fontId="6" fillId="2" borderId="13" xfId="0" quotePrefix="1" applyNumberFormat="1" applyFont="1" applyFill="1" applyBorder="1" applyAlignment="1">
      <alignment horizontal="center" vertical="center"/>
    </xf>
    <xf numFmtId="166" fontId="2" fillId="2" borderId="8" xfId="1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left" vertical="center"/>
    </xf>
    <xf numFmtId="3" fontId="3" fillId="2" borderId="10" xfId="0" applyNumberFormat="1" applyFont="1" applyFill="1" applyBorder="1" applyAlignment="1">
      <alignment vertical="center"/>
    </xf>
    <xf numFmtId="0" fontId="2" fillId="2" borderId="10" xfId="0" quotePrefix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vertical="center"/>
    </xf>
    <xf numFmtId="0" fontId="6" fillId="2" borderId="10" xfId="0" quotePrefix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5" fontId="6" fillId="2" borderId="2" xfId="0" applyNumberFormat="1" applyFont="1" applyFill="1" applyBorder="1" applyAlignment="1">
      <alignment horizontal="center" vertical="center"/>
    </xf>
    <xf numFmtId="167" fontId="5" fillId="2" borderId="11" xfId="3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1B0F56DA-3286-423C-B3D9-6B55006FABF3}"/>
    <cellStyle name="Normal 3" xfId="2" xr:uid="{C6BDD74B-FD99-4743-B9C0-531C87BFCD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</sheetNames>
    <sheetDataSet>
      <sheetData sheetId="0">
        <row r="4">
          <cell r="A4" t="str">
            <v>December  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5DD5E-6695-4B4B-8355-7DC44B433C73}">
  <dimension ref="A1:M85"/>
  <sheetViews>
    <sheetView tabSelected="1" topLeftCell="A66" zoomScale="145" zoomScaleNormal="145" workbookViewId="0">
      <selection activeCell="D77" sqref="D77:D79"/>
    </sheetView>
  </sheetViews>
  <sheetFormatPr baseColWidth="10" defaultRowHeight="15" x14ac:dyDescent="0.3"/>
  <cols>
    <col min="1" max="1" width="18.44140625" style="1" customWidth="1"/>
    <col min="2" max="2" width="35.6640625" style="1" customWidth="1"/>
    <col min="3" max="3" width="24.5546875" style="3" customWidth="1"/>
    <col min="4" max="4" width="29.5546875" style="1" customWidth="1"/>
    <col min="5" max="9" width="20.88671875" style="1" customWidth="1"/>
    <col min="10" max="10" width="25.33203125" style="1" customWidth="1"/>
    <col min="11" max="11" width="3" style="1" customWidth="1"/>
    <col min="12" max="12" width="27.109375" style="2" bestFit="1" customWidth="1"/>
    <col min="13" max="13" width="22" style="1" bestFit="1" customWidth="1"/>
    <col min="14" max="255" width="11.5546875" style="1"/>
    <col min="256" max="256" width="13.5546875" style="1" customWidth="1"/>
    <col min="257" max="257" width="35.6640625" style="1" customWidth="1"/>
    <col min="258" max="258" width="22.6640625" style="1" customWidth="1"/>
    <col min="259" max="259" width="23.6640625" style="1" customWidth="1"/>
    <col min="260" max="264" width="20.88671875" style="1" customWidth="1"/>
    <col min="265" max="265" width="12.6640625" style="1" customWidth="1"/>
    <col min="266" max="266" width="23.6640625" style="1" customWidth="1"/>
    <col min="267" max="267" width="3" style="1" customWidth="1"/>
    <col min="268" max="268" width="27.109375" style="1" bestFit="1" customWidth="1"/>
    <col min="269" max="269" width="22" style="1" bestFit="1" customWidth="1"/>
    <col min="270" max="511" width="11.5546875" style="1"/>
    <col min="512" max="512" width="13.5546875" style="1" customWidth="1"/>
    <col min="513" max="513" width="35.6640625" style="1" customWidth="1"/>
    <col min="514" max="514" width="22.6640625" style="1" customWidth="1"/>
    <col min="515" max="515" width="23.6640625" style="1" customWidth="1"/>
    <col min="516" max="520" width="20.88671875" style="1" customWidth="1"/>
    <col min="521" max="521" width="12.6640625" style="1" customWidth="1"/>
    <col min="522" max="522" width="23.6640625" style="1" customWidth="1"/>
    <col min="523" max="523" width="3" style="1" customWidth="1"/>
    <col min="524" max="524" width="27.109375" style="1" bestFit="1" customWidth="1"/>
    <col min="525" max="525" width="22" style="1" bestFit="1" customWidth="1"/>
    <col min="526" max="767" width="11.5546875" style="1"/>
    <col min="768" max="768" width="13.5546875" style="1" customWidth="1"/>
    <col min="769" max="769" width="35.6640625" style="1" customWidth="1"/>
    <col min="770" max="770" width="22.6640625" style="1" customWidth="1"/>
    <col min="771" max="771" width="23.6640625" style="1" customWidth="1"/>
    <col min="772" max="776" width="20.88671875" style="1" customWidth="1"/>
    <col min="777" max="777" width="12.6640625" style="1" customWidth="1"/>
    <col min="778" max="778" width="23.6640625" style="1" customWidth="1"/>
    <col min="779" max="779" width="3" style="1" customWidth="1"/>
    <col min="780" max="780" width="27.109375" style="1" bestFit="1" customWidth="1"/>
    <col min="781" max="781" width="22" style="1" bestFit="1" customWidth="1"/>
    <col min="782" max="1023" width="11.5546875" style="1"/>
    <col min="1024" max="1024" width="13.5546875" style="1" customWidth="1"/>
    <col min="1025" max="1025" width="35.6640625" style="1" customWidth="1"/>
    <col min="1026" max="1026" width="22.6640625" style="1" customWidth="1"/>
    <col min="1027" max="1027" width="23.6640625" style="1" customWidth="1"/>
    <col min="1028" max="1032" width="20.88671875" style="1" customWidth="1"/>
    <col min="1033" max="1033" width="12.6640625" style="1" customWidth="1"/>
    <col min="1034" max="1034" width="23.6640625" style="1" customWidth="1"/>
    <col min="1035" max="1035" width="3" style="1" customWidth="1"/>
    <col min="1036" max="1036" width="27.109375" style="1" bestFit="1" customWidth="1"/>
    <col min="1037" max="1037" width="22" style="1" bestFit="1" customWidth="1"/>
    <col min="1038" max="1279" width="11.5546875" style="1"/>
    <col min="1280" max="1280" width="13.5546875" style="1" customWidth="1"/>
    <col min="1281" max="1281" width="35.6640625" style="1" customWidth="1"/>
    <col min="1282" max="1282" width="22.6640625" style="1" customWidth="1"/>
    <col min="1283" max="1283" width="23.6640625" style="1" customWidth="1"/>
    <col min="1284" max="1288" width="20.88671875" style="1" customWidth="1"/>
    <col min="1289" max="1289" width="12.6640625" style="1" customWidth="1"/>
    <col min="1290" max="1290" width="23.6640625" style="1" customWidth="1"/>
    <col min="1291" max="1291" width="3" style="1" customWidth="1"/>
    <col min="1292" max="1292" width="27.109375" style="1" bestFit="1" customWidth="1"/>
    <col min="1293" max="1293" width="22" style="1" bestFit="1" customWidth="1"/>
    <col min="1294" max="1535" width="11.5546875" style="1"/>
    <col min="1536" max="1536" width="13.5546875" style="1" customWidth="1"/>
    <col min="1537" max="1537" width="35.6640625" style="1" customWidth="1"/>
    <col min="1538" max="1538" width="22.6640625" style="1" customWidth="1"/>
    <col min="1539" max="1539" width="23.6640625" style="1" customWidth="1"/>
    <col min="1540" max="1544" width="20.88671875" style="1" customWidth="1"/>
    <col min="1545" max="1545" width="12.6640625" style="1" customWidth="1"/>
    <col min="1546" max="1546" width="23.6640625" style="1" customWidth="1"/>
    <col min="1547" max="1547" width="3" style="1" customWidth="1"/>
    <col min="1548" max="1548" width="27.109375" style="1" bestFit="1" customWidth="1"/>
    <col min="1549" max="1549" width="22" style="1" bestFit="1" customWidth="1"/>
    <col min="1550" max="1791" width="11.5546875" style="1"/>
    <col min="1792" max="1792" width="13.5546875" style="1" customWidth="1"/>
    <col min="1793" max="1793" width="35.6640625" style="1" customWidth="1"/>
    <col min="1794" max="1794" width="22.6640625" style="1" customWidth="1"/>
    <col min="1795" max="1795" width="23.6640625" style="1" customWidth="1"/>
    <col min="1796" max="1800" width="20.88671875" style="1" customWidth="1"/>
    <col min="1801" max="1801" width="12.6640625" style="1" customWidth="1"/>
    <col min="1802" max="1802" width="23.6640625" style="1" customWidth="1"/>
    <col min="1803" max="1803" width="3" style="1" customWidth="1"/>
    <col min="1804" max="1804" width="27.109375" style="1" bestFit="1" customWidth="1"/>
    <col min="1805" max="1805" width="22" style="1" bestFit="1" customWidth="1"/>
    <col min="1806" max="2047" width="11.5546875" style="1"/>
    <col min="2048" max="2048" width="13.5546875" style="1" customWidth="1"/>
    <col min="2049" max="2049" width="35.6640625" style="1" customWidth="1"/>
    <col min="2050" max="2050" width="22.6640625" style="1" customWidth="1"/>
    <col min="2051" max="2051" width="23.6640625" style="1" customWidth="1"/>
    <col min="2052" max="2056" width="20.88671875" style="1" customWidth="1"/>
    <col min="2057" max="2057" width="12.6640625" style="1" customWidth="1"/>
    <col min="2058" max="2058" width="23.6640625" style="1" customWidth="1"/>
    <col min="2059" max="2059" width="3" style="1" customWidth="1"/>
    <col min="2060" max="2060" width="27.109375" style="1" bestFit="1" customWidth="1"/>
    <col min="2061" max="2061" width="22" style="1" bestFit="1" customWidth="1"/>
    <col min="2062" max="2303" width="11.5546875" style="1"/>
    <col min="2304" max="2304" width="13.5546875" style="1" customWidth="1"/>
    <col min="2305" max="2305" width="35.6640625" style="1" customWidth="1"/>
    <col min="2306" max="2306" width="22.6640625" style="1" customWidth="1"/>
    <col min="2307" max="2307" width="23.6640625" style="1" customWidth="1"/>
    <col min="2308" max="2312" width="20.88671875" style="1" customWidth="1"/>
    <col min="2313" max="2313" width="12.6640625" style="1" customWidth="1"/>
    <col min="2314" max="2314" width="23.6640625" style="1" customWidth="1"/>
    <col min="2315" max="2315" width="3" style="1" customWidth="1"/>
    <col min="2316" max="2316" width="27.109375" style="1" bestFit="1" customWidth="1"/>
    <col min="2317" max="2317" width="22" style="1" bestFit="1" customWidth="1"/>
    <col min="2318" max="2559" width="11.5546875" style="1"/>
    <col min="2560" max="2560" width="13.5546875" style="1" customWidth="1"/>
    <col min="2561" max="2561" width="35.6640625" style="1" customWidth="1"/>
    <col min="2562" max="2562" width="22.6640625" style="1" customWidth="1"/>
    <col min="2563" max="2563" width="23.6640625" style="1" customWidth="1"/>
    <col min="2564" max="2568" width="20.88671875" style="1" customWidth="1"/>
    <col min="2569" max="2569" width="12.6640625" style="1" customWidth="1"/>
    <col min="2570" max="2570" width="23.6640625" style="1" customWidth="1"/>
    <col min="2571" max="2571" width="3" style="1" customWidth="1"/>
    <col min="2572" max="2572" width="27.109375" style="1" bestFit="1" customWidth="1"/>
    <col min="2573" max="2573" width="22" style="1" bestFit="1" customWidth="1"/>
    <col min="2574" max="2815" width="11.5546875" style="1"/>
    <col min="2816" max="2816" width="13.5546875" style="1" customWidth="1"/>
    <col min="2817" max="2817" width="35.6640625" style="1" customWidth="1"/>
    <col min="2818" max="2818" width="22.6640625" style="1" customWidth="1"/>
    <col min="2819" max="2819" width="23.6640625" style="1" customWidth="1"/>
    <col min="2820" max="2824" width="20.88671875" style="1" customWidth="1"/>
    <col min="2825" max="2825" width="12.6640625" style="1" customWidth="1"/>
    <col min="2826" max="2826" width="23.6640625" style="1" customWidth="1"/>
    <col min="2827" max="2827" width="3" style="1" customWidth="1"/>
    <col min="2828" max="2828" width="27.109375" style="1" bestFit="1" customWidth="1"/>
    <col min="2829" max="2829" width="22" style="1" bestFit="1" customWidth="1"/>
    <col min="2830" max="3071" width="11.5546875" style="1"/>
    <col min="3072" max="3072" width="13.5546875" style="1" customWidth="1"/>
    <col min="3073" max="3073" width="35.6640625" style="1" customWidth="1"/>
    <col min="3074" max="3074" width="22.6640625" style="1" customWidth="1"/>
    <col min="3075" max="3075" width="23.6640625" style="1" customWidth="1"/>
    <col min="3076" max="3080" width="20.88671875" style="1" customWidth="1"/>
    <col min="3081" max="3081" width="12.6640625" style="1" customWidth="1"/>
    <col min="3082" max="3082" width="23.6640625" style="1" customWidth="1"/>
    <col min="3083" max="3083" width="3" style="1" customWidth="1"/>
    <col min="3084" max="3084" width="27.109375" style="1" bestFit="1" customWidth="1"/>
    <col min="3085" max="3085" width="22" style="1" bestFit="1" customWidth="1"/>
    <col min="3086" max="3327" width="11.5546875" style="1"/>
    <col min="3328" max="3328" width="13.5546875" style="1" customWidth="1"/>
    <col min="3329" max="3329" width="35.6640625" style="1" customWidth="1"/>
    <col min="3330" max="3330" width="22.6640625" style="1" customWidth="1"/>
    <col min="3331" max="3331" width="23.6640625" style="1" customWidth="1"/>
    <col min="3332" max="3336" width="20.88671875" style="1" customWidth="1"/>
    <col min="3337" max="3337" width="12.6640625" style="1" customWidth="1"/>
    <col min="3338" max="3338" width="23.6640625" style="1" customWidth="1"/>
    <col min="3339" max="3339" width="3" style="1" customWidth="1"/>
    <col min="3340" max="3340" width="27.109375" style="1" bestFit="1" customWidth="1"/>
    <col min="3341" max="3341" width="22" style="1" bestFit="1" customWidth="1"/>
    <col min="3342" max="3583" width="11.5546875" style="1"/>
    <col min="3584" max="3584" width="13.5546875" style="1" customWidth="1"/>
    <col min="3585" max="3585" width="35.6640625" style="1" customWidth="1"/>
    <col min="3586" max="3586" width="22.6640625" style="1" customWidth="1"/>
    <col min="3587" max="3587" width="23.6640625" style="1" customWidth="1"/>
    <col min="3588" max="3592" width="20.88671875" style="1" customWidth="1"/>
    <col min="3593" max="3593" width="12.6640625" style="1" customWidth="1"/>
    <col min="3594" max="3594" width="23.6640625" style="1" customWidth="1"/>
    <col min="3595" max="3595" width="3" style="1" customWidth="1"/>
    <col min="3596" max="3596" width="27.109375" style="1" bestFit="1" customWidth="1"/>
    <col min="3597" max="3597" width="22" style="1" bestFit="1" customWidth="1"/>
    <col min="3598" max="3839" width="11.5546875" style="1"/>
    <col min="3840" max="3840" width="13.5546875" style="1" customWidth="1"/>
    <col min="3841" max="3841" width="35.6640625" style="1" customWidth="1"/>
    <col min="3842" max="3842" width="22.6640625" style="1" customWidth="1"/>
    <col min="3843" max="3843" width="23.6640625" style="1" customWidth="1"/>
    <col min="3844" max="3848" width="20.88671875" style="1" customWidth="1"/>
    <col min="3849" max="3849" width="12.6640625" style="1" customWidth="1"/>
    <col min="3850" max="3850" width="23.6640625" style="1" customWidth="1"/>
    <col min="3851" max="3851" width="3" style="1" customWidth="1"/>
    <col min="3852" max="3852" width="27.109375" style="1" bestFit="1" customWidth="1"/>
    <col min="3853" max="3853" width="22" style="1" bestFit="1" customWidth="1"/>
    <col min="3854" max="4095" width="11.5546875" style="1"/>
    <col min="4096" max="4096" width="13.5546875" style="1" customWidth="1"/>
    <col min="4097" max="4097" width="35.6640625" style="1" customWidth="1"/>
    <col min="4098" max="4098" width="22.6640625" style="1" customWidth="1"/>
    <col min="4099" max="4099" width="23.6640625" style="1" customWidth="1"/>
    <col min="4100" max="4104" width="20.88671875" style="1" customWidth="1"/>
    <col min="4105" max="4105" width="12.6640625" style="1" customWidth="1"/>
    <col min="4106" max="4106" width="23.6640625" style="1" customWidth="1"/>
    <col min="4107" max="4107" width="3" style="1" customWidth="1"/>
    <col min="4108" max="4108" width="27.109375" style="1" bestFit="1" customWidth="1"/>
    <col min="4109" max="4109" width="22" style="1" bestFit="1" customWidth="1"/>
    <col min="4110" max="4351" width="11.5546875" style="1"/>
    <col min="4352" max="4352" width="13.5546875" style="1" customWidth="1"/>
    <col min="4353" max="4353" width="35.6640625" style="1" customWidth="1"/>
    <col min="4354" max="4354" width="22.6640625" style="1" customWidth="1"/>
    <col min="4355" max="4355" width="23.6640625" style="1" customWidth="1"/>
    <col min="4356" max="4360" width="20.88671875" style="1" customWidth="1"/>
    <col min="4361" max="4361" width="12.6640625" style="1" customWidth="1"/>
    <col min="4362" max="4362" width="23.6640625" style="1" customWidth="1"/>
    <col min="4363" max="4363" width="3" style="1" customWidth="1"/>
    <col min="4364" max="4364" width="27.109375" style="1" bestFit="1" customWidth="1"/>
    <col min="4365" max="4365" width="22" style="1" bestFit="1" customWidth="1"/>
    <col min="4366" max="4607" width="11.5546875" style="1"/>
    <col min="4608" max="4608" width="13.5546875" style="1" customWidth="1"/>
    <col min="4609" max="4609" width="35.6640625" style="1" customWidth="1"/>
    <col min="4610" max="4610" width="22.6640625" style="1" customWidth="1"/>
    <col min="4611" max="4611" width="23.6640625" style="1" customWidth="1"/>
    <col min="4612" max="4616" width="20.88671875" style="1" customWidth="1"/>
    <col min="4617" max="4617" width="12.6640625" style="1" customWidth="1"/>
    <col min="4618" max="4618" width="23.6640625" style="1" customWidth="1"/>
    <col min="4619" max="4619" width="3" style="1" customWidth="1"/>
    <col min="4620" max="4620" width="27.109375" style="1" bestFit="1" customWidth="1"/>
    <col min="4621" max="4621" width="22" style="1" bestFit="1" customWidth="1"/>
    <col min="4622" max="4863" width="11.5546875" style="1"/>
    <col min="4864" max="4864" width="13.5546875" style="1" customWidth="1"/>
    <col min="4865" max="4865" width="35.6640625" style="1" customWidth="1"/>
    <col min="4866" max="4866" width="22.6640625" style="1" customWidth="1"/>
    <col min="4867" max="4867" width="23.6640625" style="1" customWidth="1"/>
    <col min="4868" max="4872" width="20.88671875" style="1" customWidth="1"/>
    <col min="4873" max="4873" width="12.6640625" style="1" customWidth="1"/>
    <col min="4874" max="4874" width="23.6640625" style="1" customWidth="1"/>
    <col min="4875" max="4875" width="3" style="1" customWidth="1"/>
    <col min="4876" max="4876" width="27.109375" style="1" bestFit="1" customWidth="1"/>
    <col min="4877" max="4877" width="22" style="1" bestFit="1" customWidth="1"/>
    <col min="4878" max="5119" width="11.5546875" style="1"/>
    <col min="5120" max="5120" width="13.5546875" style="1" customWidth="1"/>
    <col min="5121" max="5121" width="35.6640625" style="1" customWidth="1"/>
    <col min="5122" max="5122" width="22.6640625" style="1" customWidth="1"/>
    <col min="5123" max="5123" width="23.6640625" style="1" customWidth="1"/>
    <col min="5124" max="5128" width="20.88671875" style="1" customWidth="1"/>
    <col min="5129" max="5129" width="12.6640625" style="1" customWidth="1"/>
    <col min="5130" max="5130" width="23.6640625" style="1" customWidth="1"/>
    <col min="5131" max="5131" width="3" style="1" customWidth="1"/>
    <col min="5132" max="5132" width="27.109375" style="1" bestFit="1" customWidth="1"/>
    <col min="5133" max="5133" width="22" style="1" bestFit="1" customWidth="1"/>
    <col min="5134" max="5375" width="11.5546875" style="1"/>
    <col min="5376" max="5376" width="13.5546875" style="1" customWidth="1"/>
    <col min="5377" max="5377" width="35.6640625" style="1" customWidth="1"/>
    <col min="5378" max="5378" width="22.6640625" style="1" customWidth="1"/>
    <col min="5379" max="5379" width="23.6640625" style="1" customWidth="1"/>
    <col min="5380" max="5384" width="20.88671875" style="1" customWidth="1"/>
    <col min="5385" max="5385" width="12.6640625" style="1" customWidth="1"/>
    <col min="5386" max="5386" width="23.6640625" style="1" customWidth="1"/>
    <col min="5387" max="5387" width="3" style="1" customWidth="1"/>
    <col min="5388" max="5388" width="27.109375" style="1" bestFit="1" customWidth="1"/>
    <col min="5389" max="5389" width="22" style="1" bestFit="1" customWidth="1"/>
    <col min="5390" max="5631" width="11.5546875" style="1"/>
    <col min="5632" max="5632" width="13.5546875" style="1" customWidth="1"/>
    <col min="5633" max="5633" width="35.6640625" style="1" customWidth="1"/>
    <col min="5634" max="5634" width="22.6640625" style="1" customWidth="1"/>
    <col min="5635" max="5635" width="23.6640625" style="1" customWidth="1"/>
    <col min="5636" max="5640" width="20.88671875" style="1" customWidth="1"/>
    <col min="5641" max="5641" width="12.6640625" style="1" customWidth="1"/>
    <col min="5642" max="5642" width="23.6640625" style="1" customWidth="1"/>
    <col min="5643" max="5643" width="3" style="1" customWidth="1"/>
    <col min="5644" max="5644" width="27.109375" style="1" bestFit="1" customWidth="1"/>
    <col min="5645" max="5645" width="22" style="1" bestFit="1" customWidth="1"/>
    <col min="5646" max="5887" width="11.5546875" style="1"/>
    <col min="5888" max="5888" width="13.5546875" style="1" customWidth="1"/>
    <col min="5889" max="5889" width="35.6640625" style="1" customWidth="1"/>
    <col min="5890" max="5890" width="22.6640625" style="1" customWidth="1"/>
    <col min="5891" max="5891" width="23.6640625" style="1" customWidth="1"/>
    <col min="5892" max="5896" width="20.88671875" style="1" customWidth="1"/>
    <col min="5897" max="5897" width="12.6640625" style="1" customWidth="1"/>
    <col min="5898" max="5898" width="23.6640625" style="1" customWidth="1"/>
    <col min="5899" max="5899" width="3" style="1" customWidth="1"/>
    <col min="5900" max="5900" width="27.109375" style="1" bestFit="1" customWidth="1"/>
    <col min="5901" max="5901" width="22" style="1" bestFit="1" customWidth="1"/>
    <col min="5902" max="6143" width="11.5546875" style="1"/>
    <col min="6144" max="6144" width="13.5546875" style="1" customWidth="1"/>
    <col min="6145" max="6145" width="35.6640625" style="1" customWidth="1"/>
    <col min="6146" max="6146" width="22.6640625" style="1" customWidth="1"/>
    <col min="6147" max="6147" width="23.6640625" style="1" customWidth="1"/>
    <col min="6148" max="6152" width="20.88671875" style="1" customWidth="1"/>
    <col min="6153" max="6153" width="12.6640625" style="1" customWidth="1"/>
    <col min="6154" max="6154" width="23.6640625" style="1" customWidth="1"/>
    <col min="6155" max="6155" width="3" style="1" customWidth="1"/>
    <col min="6156" max="6156" width="27.109375" style="1" bestFit="1" customWidth="1"/>
    <col min="6157" max="6157" width="22" style="1" bestFit="1" customWidth="1"/>
    <col min="6158" max="6399" width="11.5546875" style="1"/>
    <col min="6400" max="6400" width="13.5546875" style="1" customWidth="1"/>
    <col min="6401" max="6401" width="35.6640625" style="1" customWidth="1"/>
    <col min="6402" max="6402" width="22.6640625" style="1" customWidth="1"/>
    <col min="6403" max="6403" width="23.6640625" style="1" customWidth="1"/>
    <col min="6404" max="6408" width="20.88671875" style="1" customWidth="1"/>
    <col min="6409" max="6409" width="12.6640625" style="1" customWidth="1"/>
    <col min="6410" max="6410" width="23.6640625" style="1" customWidth="1"/>
    <col min="6411" max="6411" width="3" style="1" customWidth="1"/>
    <col min="6412" max="6412" width="27.109375" style="1" bestFit="1" customWidth="1"/>
    <col min="6413" max="6413" width="22" style="1" bestFit="1" customWidth="1"/>
    <col min="6414" max="6655" width="11.5546875" style="1"/>
    <col min="6656" max="6656" width="13.5546875" style="1" customWidth="1"/>
    <col min="6657" max="6657" width="35.6640625" style="1" customWidth="1"/>
    <col min="6658" max="6658" width="22.6640625" style="1" customWidth="1"/>
    <col min="6659" max="6659" width="23.6640625" style="1" customWidth="1"/>
    <col min="6660" max="6664" width="20.88671875" style="1" customWidth="1"/>
    <col min="6665" max="6665" width="12.6640625" style="1" customWidth="1"/>
    <col min="6666" max="6666" width="23.6640625" style="1" customWidth="1"/>
    <col min="6667" max="6667" width="3" style="1" customWidth="1"/>
    <col min="6668" max="6668" width="27.109375" style="1" bestFit="1" customWidth="1"/>
    <col min="6669" max="6669" width="22" style="1" bestFit="1" customWidth="1"/>
    <col min="6670" max="6911" width="11.5546875" style="1"/>
    <col min="6912" max="6912" width="13.5546875" style="1" customWidth="1"/>
    <col min="6913" max="6913" width="35.6640625" style="1" customWidth="1"/>
    <col min="6914" max="6914" width="22.6640625" style="1" customWidth="1"/>
    <col min="6915" max="6915" width="23.6640625" style="1" customWidth="1"/>
    <col min="6916" max="6920" width="20.88671875" style="1" customWidth="1"/>
    <col min="6921" max="6921" width="12.6640625" style="1" customWidth="1"/>
    <col min="6922" max="6922" width="23.6640625" style="1" customWidth="1"/>
    <col min="6923" max="6923" width="3" style="1" customWidth="1"/>
    <col min="6924" max="6924" width="27.109375" style="1" bestFit="1" customWidth="1"/>
    <col min="6925" max="6925" width="22" style="1" bestFit="1" customWidth="1"/>
    <col min="6926" max="7167" width="11.5546875" style="1"/>
    <col min="7168" max="7168" width="13.5546875" style="1" customWidth="1"/>
    <col min="7169" max="7169" width="35.6640625" style="1" customWidth="1"/>
    <col min="7170" max="7170" width="22.6640625" style="1" customWidth="1"/>
    <col min="7171" max="7171" width="23.6640625" style="1" customWidth="1"/>
    <col min="7172" max="7176" width="20.88671875" style="1" customWidth="1"/>
    <col min="7177" max="7177" width="12.6640625" style="1" customWidth="1"/>
    <col min="7178" max="7178" width="23.6640625" style="1" customWidth="1"/>
    <col min="7179" max="7179" width="3" style="1" customWidth="1"/>
    <col min="7180" max="7180" width="27.109375" style="1" bestFit="1" customWidth="1"/>
    <col min="7181" max="7181" width="22" style="1" bestFit="1" customWidth="1"/>
    <col min="7182" max="7423" width="11.5546875" style="1"/>
    <col min="7424" max="7424" width="13.5546875" style="1" customWidth="1"/>
    <col min="7425" max="7425" width="35.6640625" style="1" customWidth="1"/>
    <col min="7426" max="7426" width="22.6640625" style="1" customWidth="1"/>
    <col min="7427" max="7427" width="23.6640625" style="1" customWidth="1"/>
    <col min="7428" max="7432" width="20.88671875" style="1" customWidth="1"/>
    <col min="7433" max="7433" width="12.6640625" style="1" customWidth="1"/>
    <col min="7434" max="7434" width="23.6640625" style="1" customWidth="1"/>
    <col min="7435" max="7435" width="3" style="1" customWidth="1"/>
    <col min="7436" max="7436" width="27.109375" style="1" bestFit="1" customWidth="1"/>
    <col min="7437" max="7437" width="22" style="1" bestFit="1" customWidth="1"/>
    <col min="7438" max="7679" width="11.5546875" style="1"/>
    <col min="7680" max="7680" width="13.5546875" style="1" customWidth="1"/>
    <col min="7681" max="7681" width="35.6640625" style="1" customWidth="1"/>
    <col min="7682" max="7682" width="22.6640625" style="1" customWidth="1"/>
    <col min="7683" max="7683" width="23.6640625" style="1" customWidth="1"/>
    <col min="7684" max="7688" width="20.88671875" style="1" customWidth="1"/>
    <col min="7689" max="7689" width="12.6640625" style="1" customWidth="1"/>
    <col min="7690" max="7690" width="23.6640625" style="1" customWidth="1"/>
    <col min="7691" max="7691" width="3" style="1" customWidth="1"/>
    <col min="7692" max="7692" width="27.109375" style="1" bestFit="1" customWidth="1"/>
    <col min="7693" max="7693" width="22" style="1" bestFit="1" customWidth="1"/>
    <col min="7694" max="7935" width="11.5546875" style="1"/>
    <col min="7936" max="7936" width="13.5546875" style="1" customWidth="1"/>
    <col min="7937" max="7937" width="35.6640625" style="1" customWidth="1"/>
    <col min="7938" max="7938" width="22.6640625" style="1" customWidth="1"/>
    <col min="7939" max="7939" width="23.6640625" style="1" customWidth="1"/>
    <col min="7940" max="7944" width="20.88671875" style="1" customWidth="1"/>
    <col min="7945" max="7945" width="12.6640625" style="1" customWidth="1"/>
    <col min="7946" max="7946" width="23.6640625" style="1" customWidth="1"/>
    <col min="7947" max="7947" width="3" style="1" customWidth="1"/>
    <col min="7948" max="7948" width="27.109375" style="1" bestFit="1" customWidth="1"/>
    <col min="7949" max="7949" width="22" style="1" bestFit="1" customWidth="1"/>
    <col min="7950" max="8191" width="11.5546875" style="1"/>
    <col min="8192" max="8192" width="13.5546875" style="1" customWidth="1"/>
    <col min="8193" max="8193" width="35.6640625" style="1" customWidth="1"/>
    <col min="8194" max="8194" width="22.6640625" style="1" customWidth="1"/>
    <col min="8195" max="8195" width="23.6640625" style="1" customWidth="1"/>
    <col min="8196" max="8200" width="20.88671875" style="1" customWidth="1"/>
    <col min="8201" max="8201" width="12.6640625" style="1" customWidth="1"/>
    <col min="8202" max="8202" width="23.6640625" style="1" customWidth="1"/>
    <col min="8203" max="8203" width="3" style="1" customWidth="1"/>
    <col min="8204" max="8204" width="27.109375" style="1" bestFit="1" customWidth="1"/>
    <col min="8205" max="8205" width="22" style="1" bestFit="1" customWidth="1"/>
    <col min="8206" max="8447" width="11.5546875" style="1"/>
    <col min="8448" max="8448" width="13.5546875" style="1" customWidth="1"/>
    <col min="8449" max="8449" width="35.6640625" style="1" customWidth="1"/>
    <col min="8450" max="8450" width="22.6640625" style="1" customWidth="1"/>
    <col min="8451" max="8451" width="23.6640625" style="1" customWidth="1"/>
    <col min="8452" max="8456" width="20.88671875" style="1" customWidth="1"/>
    <col min="8457" max="8457" width="12.6640625" style="1" customWidth="1"/>
    <col min="8458" max="8458" width="23.6640625" style="1" customWidth="1"/>
    <col min="8459" max="8459" width="3" style="1" customWidth="1"/>
    <col min="8460" max="8460" width="27.109375" style="1" bestFit="1" customWidth="1"/>
    <col min="8461" max="8461" width="22" style="1" bestFit="1" customWidth="1"/>
    <col min="8462" max="8703" width="11.5546875" style="1"/>
    <col min="8704" max="8704" width="13.5546875" style="1" customWidth="1"/>
    <col min="8705" max="8705" width="35.6640625" style="1" customWidth="1"/>
    <col min="8706" max="8706" width="22.6640625" style="1" customWidth="1"/>
    <col min="8707" max="8707" width="23.6640625" style="1" customWidth="1"/>
    <col min="8708" max="8712" width="20.88671875" style="1" customWidth="1"/>
    <col min="8713" max="8713" width="12.6640625" style="1" customWidth="1"/>
    <col min="8714" max="8714" width="23.6640625" style="1" customWidth="1"/>
    <col min="8715" max="8715" width="3" style="1" customWidth="1"/>
    <col min="8716" max="8716" width="27.109375" style="1" bestFit="1" customWidth="1"/>
    <col min="8717" max="8717" width="22" style="1" bestFit="1" customWidth="1"/>
    <col min="8718" max="8959" width="11.5546875" style="1"/>
    <col min="8960" max="8960" width="13.5546875" style="1" customWidth="1"/>
    <col min="8961" max="8961" width="35.6640625" style="1" customWidth="1"/>
    <col min="8962" max="8962" width="22.6640625" style="1" customWidth="1"/>
    <col min="8963" max="8963" width="23.6640625" style="1" customWidth="1"/>
    <col min="8964" max="8968" width="20.88671875" style="1" customWidth="1"/>
    <col min="8969" max="8969" width="12.6640625" style="1" customWidth="1"/>
    <col min="8970" max="8970" width="23.6640625" style="1" customWidth="1"/>
    <col min="8971" max="8971" width="3" style="1" customWidth="1"/>
    <col min="8972" max="8972" width="27.109375" style="1" bestFit="1" customWidth="1"/>
    <col min="8973" max="8973" width="22" style="1" bestFit="1" customWidth="1"/>
    <col min="8974" max="9215" width="11.5546875" style="1"/>
    <col min="9216" max="9216" width="13.5546875" style="1" customWidth="1"/>
    <col min="9217" max="9217" width="35.6640625" style="1" customWidth="1"/>
    <col min="9218" max="9218" width="22.6640625" style="1" customWidth="1"/>
    <col min="9219" max="9219" width="23.6640625" style="1" customWidth="1"/>
    <col min="9220" max="9224" width="20.88671875" style="1" customWidth="1"/>
    <col min="9225" max="9225" width="12.6640625" style="1" customWidth="1"/>
    <col min="9226" max="9226" width="23.6640625" style="1" customWidth="1"/>
    <col min="9227" max="9227" width="3" style="1" customWidth="1"/>
    <col min="9228" max="9228" width="27.109375" style="1" bestFit="1" customWidth="1"/>
    <col min="9229" max="9229" width="22" style="1" bestFit="1" customWidth="1"/>
    <col min="9230" max="9471" width="11.5546875" style="1"/>
    <col min="9472" max="9472" width="13.5546875" style="1" customWidth="1"/>
    <col min="9473" max="9473" width="35.6640625" style="1" customWidth="1"/>
    <col min="9474" max="9474" width="22.6640625" style="1" customWidth="1"/>
    <col min="9475" max="9475" width="23.6640625" style="1" customWidth="1"/>
    <col min="9476" max="9480" width="20.88671875" style="1" customWidth="1"/>
    <col min="9481" max="9481" width="12.6640625" style="1" customWidth="1"/>
    <col min="9482" max="9482" width="23.6640625" style="1" customWidth="1"/>
    <col min="9483" max="9483" width="3" style="1" customWidth="1"/>
    <col min="9484" max="9484" width="27.109375" style="1" bestFit="1" customWidth="1"/>
    <col min="9485" max="9485" width="22" style="1" bestFit="1" customWidth="1"/>
    <col min="9486" max="9727" width="11.5546875" style="1"/>
    <col min="9728" max="9728" width="13.5546875" style="1" customWidth="1"/>
    <col min="9729" max="9729" width="35.6640625" style="1" customWidth="1"/>
    <col min="9730" max="9730" width="22.6640625" style="1" customWidth="1"/>
    <col min="9731" max="9731" width="23.6640625" style="1" customWidth="1"/>
    <col min="9732" max="9736" width="20.88671875" style="1" customWidth="1"/>
    <col min="9737" max="9737" width="12.6640625" style="1" customWidth="1"/>
    <col min="9738" max="9738" width="23.6640625" style="1" customWidth="1"/>
    <col min="9739" max="9739" width="3" style="1" customWidth="1"/>
    <col min="9740" max="9740" width="27.109375" style="1" bestFit="1" customWidth="1"/>
    <col min="9741" max="9741" width="22" style="1" bestFit="1" customWidth="1"/>
    <col min="9742" max="9983" width="11.5546875" style="1"/>
    <col min="9984" max="9984" width="13.5546875" style="1" customWidth="1"/>
    <col min="9985" max="9985" width="35.6640625" style="1" customWidth="1"/>
    <col min="9986" max="9986" width="22.6640625" style="1" customWidth="1"/>
    <col min="9987" max="9987" width="23.6640625" style="1" customWidth="1"/>
    <col min="9988" max="9992" width="20.88671875" style="1" customWidth="1"/>
    <col min="9993" max="9993" width="12.6640625" style="1" customWidth="1"/>
    <col min="9994" max="9994" width="23.6640625" style="1" customWidth="1"/>
    <col min="9995" max="9995" width="3" style="1" customWidth="1"/>
    <col min="9996" max="9996" width="27.109375" style="1" bestFit="1" customWidth="1"/>
    <col min="9997" max="9997" width="22" style="1" bestFit="1" customWidth="1"/>
    <col min="9998" max="10239" width="11.5546875" style="1"/>
    <col min="10240" max="10240" width="13.5546875" style="1" customWidth="1"/>
    <col min="10241" max="10241" width="35.6640625" style="1" customWidth="1"/>
    <col min="10242" max="10242" width="22.6640625" style="1" customWidth="1"/>
    <col min="10243" max="10243" width="23.6640625" style="1" customWidth="1"/>
    <col min="10244" max="10248" width="20.88671875" style="1" customWidth="1"/>
    <col min="10249" max="10249" width="12.6640625" style="1" customWidth="1"/>
    <col min="10250" max="10250" width="23.6640625" style="1" customWidth="1"/>
    <col min="10251" max="10251" width="3" style="1" customWidth="1"/>
    <col min="10252" max="10252" width="27.109375" style="1" bestFit="1" customWidth="1"/>
    <col min="10253" max="10253" width="22" style="1" bestFit="1" customWidth="1"/>
    <col min="10254" max="10495" width="11.5546875" style="1"/>
    <col min="10496" max="10496" width="13.5546875" style="1" customWidth="1"/>
    <col min="10497" max="10497" width="35.6640625" style="1" customWidth="1"/>
    <col min="10498" max="10498" width="22.6640625" style="1" customWidth="1"/>
    <col min="10499" max="10499" width="23.6640625" style="1" customWidth="1"/>
    <col min="10500" max="10504" width="20.88671875" style="1" customWidth="1"/>
    <col min="10505" max="10505" width="12.6640625" style="1" customWidth="1"/>
    <col min="10506" max="10506" width="23.6640625" style="1" customWidth="1"/>
    <col min="10507" max="10507" width="3" style="1" customWidth="1"/>
    <col min="10508" max="10508" width="27.109375" style="1" bestFit="1" customWidth="1"/>
    <col min="10509" max="10509" width="22" style="1" bestFit="1" customWidth="1"/>
    <col min="10510" max="10751" width="11.5546875" style="1"/>
    <col min="10752" max="10752" width="13.5546875" style="1" customWidth="1"/>
    <col min="10753" max="10753" width="35.6640625" style="1" customWidth="1"/>
    <col min="10754" max="10754" width="22.6640625" style="1" customWidth="1"/>
    <col min="10755" max="10755" width="23.6640625" style="1" customWidth="1"/>
    <col min="10756" max="10760" width="20.88671875" style="1" customWidth="1"/>
    <col min="10761" max="10761" width="12.6640625" style="1" customWidth="1"/>
    <col min="10762" max="10762" width="23.6640625" style="1" customWidth="1"/>
    <col min="10763" max="10763" width="3" style="1" customWidth="1"/>
    <col min="10764" max="10764" width="27.109375" style="1" bestFit="1" customWidth="1"/>
    <col min="10765" max="10765" width="22" style="1" bestFit="1" customWidth="1"/>
    <col min="10766" max="11007" width="11.5546875" style="1"/>
    <col min="11008" max="11008" width="13.5546875" style="1" customWidth="1"/>
    <col min="11009" max="11009" width="35.6640625" style="1" customWidth="1"/>
    <col min="11010" max="11010" width="22.6640625" style="1" customWidth="1"/>
    <col min="11011" max="11011" width="23.6640625" style="1" customWidth="1"/>
    <col min="11012" max="11016" width="20.88671875" style="1" customWidth="1"/>
    <col min="11017" max="11017" width="12.6640625" style="1" customWidth="1"/>
    <col min="11018" max="11018" width="23.6640625" style="1" customWidth="1"/>
    <col min="11019" max="11019" width="3" style="1" customWidth="1"/>
    <col min="11020" max="11020" width="27.109375" style="1" bestFit="1" customWidth="1"/>
    <col min="11021" max="11021" width="22" style="1" bestFit="1" customWidth="1"/>
    <col min="11022" max="11263" width="11.5546875" style="1"/>
    <col min="11264" max="11264" width="13.5546875" style="1" customWidth="1"/>
    <col min="11265" max="11265" width="35.6640625" style="1" customWidth="1"/>
    <col min="11266" max="11266" width="22.6640625" style="1" customWidth="1"/>
    <col min="11267" max="11267" width="23.6640625" style="1" customWidth="1"/>
    <col min="11268" max="11272" width="20.88671875" style="1" customWidth="1"/>
    <col min="11273" max="11273" width="12.6640625" style="1" customWidth="1"/>
    <col min="11274" max="11274" width="23.6640625" style="1" customWidth="1"/>
    <col min="11275" max="11275" width="3" style="1" customWidth="1"/>
    <col min="11276" max="11276" width="27.109375" style="1" bestFit="1" customWidth="1"/>
    <col min="11277" max="11277" width="22" style="1" bestFit="1" customWidth="1"/>
    <col min="11278" max="11519" width="11.5546875" style="1"/>
    <col min="11520" max="11520" width="13.5546875" style="1" customWidth="1"/>
    <col min="11521" max="11521" width="35.6640625" style="1" customWidth="1"/>
    <col min="11522" max="11522" width="22.6640625" style="1" customWidth="1"/>
    <col min="11523" max="11523" width="23.6640625" style="1" customWidth="1"/>
    <col min="11524" max="11528" width="20.88671875" style="1" customWidth="1"/>
    <col min="11529" max="11529" width="12.6640625" style="1" customWidth="1"/>
    <col min="11530" max="11530" width="23.6640625" style="1" customWidth="1"/>
    <col min="11531" max="11531" width="3" style="1" customWidth="1"/>
    <col min="11532" max="11532" width="27.109375" style="1" bestFit="1" customWidth="1"/>
    <col min="11533" max="11533" width="22" style="1" bestFit="1" customWidth="1"/>
    <col min="11534" max="11775" width="11.5546875" style="1"/>
    <col min="11776" max="11776" width="13.5546875" style="1" customWidth="1"/>
    <col min="11777" max="11777" width="35.6640625" style="1" customWidth="1"/>
    <col min="11778" max="11778" width="22.6640625" style="1" customWidth="1"/>
    <col min="11779" max="11779" width="23.6640625" style="1" customWidth="1"/>
    <col min="11780" max="11784" width="20.88671875" style="1" customWidth="1"/>
    <col min="11785" max="11785" width="12.6640625" style="1" customWidth="1"/>
    <col min="11786" max="11786" width="23.6640625" style="1" customWidth="1"/>
    <col min="11787" max="11787" width="3" style="1" customWidth="1"/>
    <col min="11788" max="11788" width="27.109375" style="1" bestFit="1" customWidth="1"/>
    <col min="11789" max="11789" width="22" style="1" bestFit="1" customWidth="1"/>
    <col min="11790" max="12031" width="11.5546875" style="1"/>
    <col min="12032" max="12032" width="13.5546875" style="1" customWidth="1"/>
    <col min="12033" max="12033" width="35.6640625" style="1" customWidth="1"/>
    <col min="12034" max="12034" width="22.6640625" style="1" customWidth="1"/>
    <col min="12035" max="12035" width="23.6640625" style="1" customWidth="1"/>
    <col min="12036" max="12040" width="20.88671875" style="1" customWidth="1"/>
    <col min="12041" max="12041" width="12.6640625" style="1" customWidth="1"/>
    <col min="12042" max="12042" width="23.6640625" style="1" customWidth="1"/>
    <col min="12043" max="12043" width="3" style="1" customWidth="1"/>
    <col min="12044" max="12044" width="27.109375" style="1" bestFit="1" customWidth="1"/>
    <col min="12045" max="12045" width="22" style="1" bestFit="1" customWidth="1"/>
    <col min="12046" max="12287" width="11.5546875" style="1"/>
    <col min="12288" max="12288" width="13.5546875" style="1" customWidth="1"/>
    <col min="12289" max="12289" width="35.6640625" style="1" customWidth="1"/>
    <col min="12290" max="12290" width="22.6640625" style="1" customWidth="1"/>
    <col min="12291" max="12291" width="23.6640625" style="1" customWidth="1"/>
    <col min="12292" max="12296" width="20.88671875" style="1" customWidth="1"/>
    <col min="12297" max="12297" width="12.6640625" style="1" customWidth="1"/>
    <col min="12298" max="12298" width="23.6640625" style="1" customWidth="1"/>
    <col min="12299" max="12299" width="3" style="1" customWidth="1"/>
    <col min="12300" max="12300" width="27.109375" style="1" bestFit="1" customWidth="1"/>
    <col min="12301" max="12301" width="22" style="1" bestFit="1" customWidth="1"/>
    <col min="12302" max="12543" width="11.5546875" style="1"/>
    <col min="12544" max="12544" width="13.5546875" style="1" customWidth="1"/>
    <col min="12545" max="12545" width="35.6640625" style="1" customWidth="1"/>
    <col min="12546" max="12546" width="22.6640625" style="1" customWidth="1"/>
    <col min="12547" max="12547" width="23.6640625" style="1" customWidth="1"/>
    <col min="12548" max="12552" width="20.88671875" style="1" customWidth="1"/>
    <col min="12553" max="12553" width="12.6640625" style="1" customWidth="1"/>
    <col min="12554" max="12554" width="23.6640625" style="1" customWidth="1"/>
    <col min="12555" max="12555" width="3" style="1" customWidth="1"/>
    <col min="12556" max="12556" width="27.109375" style="1" bestFit="1" customWidth="1"/>
    <col min="12557" max="12557" width="22" style="1" bestFit="1" customWidth="1"/>
    <col min="12558" max="12799" width="11.5546875" style="1"/>
    <col min="12800" max="12800" width="13.5546875" style="1" customWidth="1"/>
    <col min="12801" max="12801" width="35.6640625" style="1" customWidth="1"/>
    <col min="12802" max="12802" width="22.6640625" style="1" customWidth="1"/>
    <col min="12803" max="12803" width="23.6640625" style="1" customWidth="1"/>
    <col min="12804" max="12808" width="20.88671875" style="1" customWidth="1"/>
    <col min="12809" max="12809" width="12.6640625" style="1" customWidth="1"/>
    <col min="12810" max="12810" width="23.6640625" style="1" customWidth="1"/>
    <col min="12811" max="12811" width="3" style="1" customWidth="1"/>
    <col min="12812" max="12812" width="27.109375" style="1" bestFit="1" customWidth="1"/>
    <col min="12813" max="12813" width="22" style="1" bestFit="1" customWidth="1"/>
    <col min="12814" max="13055" width="11.5546875" style="1"/>
    <col min="13056" max="13056" width="13.5546875" style="1" customWidth="1"/>
    <col min="13057" max="13057" width="35.6640625" style="1" customWidth="1"/>
    <col min="13058" max="13058" width="22.6640625" style="1" customWidth="1"/>
    <col min="13059" max="13059" width="23.6640625" style="1" customWidth="1"/>
    <col min="13060" max="13064" width="20.88671875" style="1" customWidth="1"/>
    <col min="13065" max="13065" width="12.6640625" style="1" customWidth="1"/>
    <col min="13066" max="13066" width="23.6640625" style="1" customWidth="1"/>
    <col min="13067" max="13067" width="3" style="1" customWidth="1"/>
    <col min="13068" max="13068" width="27.109375" style="1" bestFit="1" customWidth="1"/>
    <col min="13069" max="13069" width="22" style="1" bestFit="1" customWidth="1"/>
    <col min="13070" max="13311" width="11.5546875" style="1"/>
    <col min="13312" max="13312" width="13.5546875" style="1" customWidth="1"/>
    <col min="13313" max="13313" width="35.6640625" style="1" customWidth="1"/>
    <col min="13314" max="13314" width="22.6640625" style="1" customWidth="1"/>
    <col min="13315" max="13315" width="23.6640625" style="1" customWidth="1"/>
    <col min="13316" max="13320" width="20.88671875" style="1" customWidth="1"/>
    <col min="13321" max="13321" width="12.6640625" style="1" customWidth="1"/>
    <col min="13322" max="13322" width="23.6640625" style="1" customWidth="1"/>
    <col min="13323" max="13323" width="3" style="1" customWidth="1"/>
    <col min="13324" max="13324" width="27.109375" style="1" bestFit="1" customWidth="1"/>
    <col min="13325" max="13325" width="22" style="1" bestFit="1" customWidth="1"/>
    <col min="13326" max="13567" width="11.5546875" style="1"/>
    <col min="13568" max="13568" width="13.5546875" style="1" customWidth="1"/>
    <col min="13569" max="13569" width="35.6640625" style="1" customWidth="1"/>
    <col min="13570" max="13570" width="22.6640625" style="1" customWidth="1"/>
    <col min="13571" max="13571" width="23.6640625" style="1" customWidth="1"/>
    <col min="13572" max="13576" width="20.88671875" style="1" customWidth="1"/>
    <col min="13577" max="13577" width="12.6640625" style="1" customWidth="1"/>
    <col min="13578" max="13578" width="23.6640625" style="1" customWidth="1"/>
    <col min="13579" max="13579" width="3" style="1" customWidth="1"/>
    <col min="13580" max="13580" width="27.109375" style="1" bestFit="1" customWidth="1"/>
    <col min="13581" max="13581" width="22" style="1" bestFit="1" customWidth="1"/>
    <col min="13582" max="13823" width="11.5546875" style="1"/>
    <col min="13824" max="13824" width="13.5546875" style="1" customWidth="1"/>
    <col min="13825" max="13825" width="35.6640625" style="1" customWidth="1"/>
    <col min="13826" max="13826" width="22.6640625" style="1" customWidth="1"/>
    <col min="13827" max="13827" width="23.6640625" style="1" customWidth="1"/>
    <col min="13828" max="13832" width="20.88671875" style="1" customWidth="1"/>
    <col min="13833" max="13833" width="12.6640625" style="1" customWidth="1"/>
    <col min="13834" max="13834" width="23.6640625" style="1" customWidth="1"/>
    <col min="13835" max="13835" width="3" style="1" customWidth="1"/>
    <col min="13836" max="13836" width="27.109375" style="1" bestFit="1" customWidth="1"/>
    <col min="13837" max="13837" width="22" style="1" bestFit="1" customWidth="1"/>
    <col min="13838" max="14079" width="11.5546875" style="1"/>
    <col min="14080" max="14080" width="13.5546875" style="1" customWidth="1"/>
    <col min="14081" max="14081" width="35.6640625" style="1" customWidth="1"/>
    <col min="14082" max="14082" width="22.6640625" style="1" customWidth="1"/>
    <col min="14083" max="14083" width="23.6640625" style="1" customWidth="1"/>
    <col min="14084" max="14088" width="20.88671875" style="1" customWidth="1"/>
    <col min="14089" max="14089" width="12.6640625" style="1" customWidth="1"/>
    <col min="14090" max="14090" width="23.6640625" style="1" customWidth="1"/>
    <col min="14091" max="14091" width="3" style="1" customWidth="1"/>
    <col min="14092" max="14092" width="27.109375" style="1" bestFit="1" customWidth="1"/>
    <col min="14093" max="14093" width="22" style="1" bestFit="1" customWidth="1"/>
    <col min="14094" max="14335" width="11.5546875" style="1"/>
    <col min="14336" max="14336" width="13.5546875" style="1" customWidth="1"/>
    <col min="14337" max="14337" width="35.6640625" style="1" customWidth="1"/>
    <col min="14338" max="14338" width="22.6640625" style="1" customWidth="1"/>
    <col min="14339" max="14339" width="23.6640625" style="1" customWidth="1"/>
    <col min="14340" max="14344" width="20.88671875" style="1" customWidth="1"/>
    <col min="14345" max="14345" width="12.6640625" style="1" customWidth="1"/>
    <col min="14346" max="14346" width="23.6640625" style="1" customWidth="1"/>
    <col min="14347" max="14347" width="3" style="1" customWidth="1"/>
    <col min="14348" max="14348" width="27.109375" style="1" bestFit="1" customWidth="1"/>
    <col min="14349" max="14349" width="22" style="1" bestFit="1" customWidth="1"/>
    <col min="14350" max="14591" width="11.5546875" style="1"/>
    <col min="14592" max="14592" width="13.5546875" style="1" customWidth="1"/>
    <col min="14593" max="14593" width="35.6640625" style="1" customWidth="1"/>
    <col min="14594" max="14594" width="22.6640625" style="1" customWidth="1"/>
    <col min="14595" max="14595" width="23.6640625" style="1" customWidth="1"/>
    <col min="14596" max="14600" width="20.88671875" style="1" customWidth="1"/>
    <col min="14601" max="14601" width="12.6640625" style="1" customWidth="1"/>
    <col min="14602" max="14602" width="23.6640625" style="1" customWidth="1"/>
    <col min="14603" max="14603" width="3" style="1" customWidth="1"/>
    <col min="14604" max="14604" width="27.109375" style="1" bestFit="1" customWidth="1"/>
    <col min="14605" max="14605" width="22" style="1" bestFit="1" customWidth="1"/>
    <col min="14606" max="14847" width="11.5546875" style="1"/>
    <col min="14848" max="14848" width="13.5546875" style="1" customWidth="1"/>
    <col min="14849" max="14849" width="35.6640625" style="1" customWidth="1"/>
    <col min="14850" max="14850" width="22.6640625" style="1" customWidth="1"/>
    <col min="14851" max="14851" width="23.6640625" style="1" customWidth="1"/>
    <col min="14852" max="14856" width="20.88671875" style="1" customWidth="1"/>
    <col min="14857" max="14857" width="12.6640625" style="1" customWidth="1"/>
    <col min="14858" max="14858" width="23.6640625" style="1" customWidth="1"/>
    <col min="14859" max="14859" width="3" style="1" customWidth="1"/>
    <col min="14860" max="14860" width="27.109375" style="1" bestFit="1" customWidth="1"/>
    <col min="14861" max="14861" width="22" style="1" bestFit="1" customWidth="1"/>
    <col min="14862" max="15103" width="11.5546875" style="1"/>
    <col min="15104" max="15104" width="13.5546875" style="1" customWidth="1"/>
    <col min="15105" max="15105" width="35.6640625" style="1" customWidth="1"/>
    <col min="15106" max="15106" width="22.6640625" style="1" customWidth="1"/>
    <col min="15107" max="15107" width="23.6640625" style="1" customWidth="1"/>
    <col min="15108" max="15112" width="20.88671875" style="1" customWidth="1"/>
    <col min="15113" max="15113" width="12.6640625" style="1" customWidth="1"/>
    <col min="15114" max="15114" width="23.6640625" style="1" customWidth="1"/>
    <col min="15115" max="15115" width="3" style="1" customWidth="1"/>
    <col min="15116" max="15116" width="27.109375" style="1" bestFit="1" customWidth="1"/>
    <col min="15117" max="15117" width="22" style="1" bestFit="1" customWidth="1"/>
    <col min="15118" max="15359" width="11.5546875" style="1"/>
    <col min="15360" max="15360" width="13.5546875" style="1" customWidth="1"/>
    <col min="15361" max="15361" width="35.6640625" style="1" customWidth="1"/>
    <col min="15362" max="15362" width="22.6640625" style="1" customWidth="1"/>
    <col min="15363" max="15363" width="23.6640625" style="1" customWidth="1"/>
    <col min="15364" max="15368" width="20.88671875" style="1" customWidth="1"/>
    <col min="15369" max="15369" width="12.6640625" style="1" customWidth="1"/>
    <col min="15370" max="15370" width="23.6640625" style="1" customWidth="1"/>
    <col min="15371" max="15371" width="3" style="1" customWidth="1"/>
    <col min="15372" max="15372" width="27.109375" style="1" bestFit="1" customWidth="1"/>
    <col min="15373" max="15373" width="22" style="1" bestFit="1" customWidth="1"/>
    <col min="15374" max="15615" width="11.5546875" style="1"/>
    <col min="15616" max="15616" width="13.5546875" style="1" customWidth="1"/>
    <col min="15617" max="15617" width="35.6640625" style="1" customWidth="1"/>
    <col min="15618" max="15618" width="22.6640625" style="1" customWidth="1"/>
    <col min="15619" max="15619" width="23.6640625" style="1" customWidth="1"/>
    <col min="15620" max="15624" width="20.88671875" style="1" customWidth="1"/>
    <col min="15625" max="15625" width="12.6640625" style="1" customWidth="1"/>
    <col min="15626" max="15626" width="23.6640625" style="1" customWidth="1"/>
    <col min="15627" max="15627" width="3" style="1" customWidth="1"/>
    <col min="15628" max="15628" width="27.109375" style="1" bestFit="1" customWidth="1"/>
    <col min="15629" max="15629" width="22" style="1" bestFit="1" customWidth="1"/>
    <col min="15630" max="15871" width="11.5546875" style="1"/>
    <col min="15872" max="15872" width="13.5546875" style="1" customWidth="1"/>
    <col min="15873" max="15873" width="35.6640625" style="1" customWidth="1"/>
    <col min="15874" max="15874" width="22.6640625" style="1" customWidth="1"/>
    <col min="15875" max="15875" width="23.6640625" style="1" customWidth="1"/>
    <col min="15876" max="15880" width="20.88671875" style="1" customWidth="1"/>
    <col min="15881" max="15881" width="12.6640625" style="1" customWidth="1"/>
    <col min="15882" max="15882" width="23.6640625" style="1" customWidth="1"/>
    <col min="15883" max="15883" width="3" style="1" customWidth="1"/>
    <col min="15884" max="15884" width="27.109375" style="1" bestFit="1" customWidth="1"/>
    <col min="15885" max="15885" width="22" style="1" bestFit="1" customWidth="1"/>
    <col min="15886" max="16127" width="11.5546875" style="1"/>
    <col min="16128" max="16128" width="13.5546875" style="1" customWidth="1"/>
    <col min="16129" max="16129" width="35.6640625" style="1" customWidth="1"/>
    <col min="16130" max="16130" width="22.6640625" style="1" customWidth="1"/>
    <col min="16131" max="16131" width="23.6640625" style="1" customWidth="1"/>
    <col min="16132" max="16136" width="20.88671875" style="1" customWidth="1"/>
    <col min="16137" max="16137" width="12.6640625" style="1" customWidth="1"/>
    <col min="16138" max="16138" width="23.6640625" style="1" customWidth="1"/>
    <col min="16139" max="16139" width="3" style="1" customWidth="1"/>
    <col min="16140" max="16140" width="27.109375" style="1" bestFit="1" customWidth="1"/>
    <col min="16141" max="16141" width="22" style="1" bestFit="1" customWidth="1"/>
    <col min="16142" max="16384" width="11.5546875" style="1"/>
  </cols>
  <sheetData>
    <row r="1" spans="1:13" ht="15.6" x14ac:dyDescent="0.3">
      <c r="A1" s="82" t="s">
        <v>106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"/>
      <c r="M1" s="2"/>
    </row>
    <row r="2" spans="1:13" ht="15.6" x14ac:dyDescent="0.3">
      <c r="A2" s="82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1"/>
      <c r="M2" s="2"/>
    </row>
    <row r="3" spans="1:13" ht="15.6" x14ac:dyDescent="0.3">
      <c r="A3" s="81" t="s">
        <v>104</v>
      </c>
      <c r="B3" s="81"/>
      <c r="C3" s="81"/>
      <c r="D3" s="81"/>
      <c r="E3" s="81"/>
      <c r="F3" s="81"/>
      <c r="G3" s="81"/>
      <c r="H3" s="81"/>
      <c r="I3" s="81"/>
      <c r="J3" s="81"/>
      <c r="K3" s="26"/>
      <c r="L3" s="1"/>
      <c r="M3" s="2"/>
    </row>
    <row r="4" spans="1:13" ht="15.6" x14ac:dyDescent="0.3">
      <c r="A4" s="81" t="str">
        <f>+[1]MONTHLY!A4</f>
        <v>December  2019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1"/>
      <c r="M4" s="2"/>
    </row>
    <row r="5" spans="1:13" ht="17.100000000000001" customHeight="1" x14ac:dyDescent="0.3">
      <c r="A5" s="80" t="s">
        <v>103</v>
      </c>
      <c r="B5" s="79"/>
      <c r="C5" s="74" t="s">
        <v>102</v>
      </c>
      <c r="D5" s="75" t="s">
        <v>99</v>
      </c>
      <c r="E5" s="77" t="s">
        <v>101</v>
      </c>
      <c r="F5" s="78"/>
      <c r="G5" s="77" t="s">
        <v>100</v>
      </c>
      <c r="H5" s="76"/>
      <c r="I5" s="76"/>
      <c r="J5" s="75" t="s">
        <v>99</v>
      </c>
      <c r="K5" s="74"/>
    </row>
    <row r="6" spans="1:13" ht="17.100000000000001" customHeight="1" x14ac:dyDescent="0.3">
      <c r="A6" s="73" t="s">
        <v>98</v>
      </c>
      <c r="B6" s="56"/>
      <c r="C6" s="70"/>
      <c r="D6" s="71" t="s">
        <v>92</v>
      </c>
      <c r="E6" s="72" t="s">
        <v>97</v>
      </c>
      <c r="F6" s="72" t="s">
        <v>96</v>
      </c>
      <c r="G6" s="72" t="s">
        <v>95</v>
      </c>
      <c r="H6" s="72" t="s">
        <v>94</v>
      </c>
      <c r="I6" s="72" t="s">
        <v>93</v>
      </c>
      <c r="J6" s="71" t="s">
        <v>92</v>
      </c>
      <c r="K6" s="70"/>
    </row>
    <row r="7" spans="1:13" ht="17.100000000000001" customHeight="1" x14ac:dyDescent="0.3">
      <c r="A7" s="69" t="s">
        <v>91</v>
      </c>
      <c r="B7" s="68" t="s">
        <v>90</v>
      </c>
      <c r="C7" s="68" t="s">
        <v>89</v>
      </c>
      <c r="D7" s="66">
        <v>43465</v>
      </c>
      <c r="E7" s="67"/>
      <c r="F7" s="67"/>
      <c r="G7" s="67"/>
      <c r="H7" s="67"/>
      <c r="I7" s="67"/>
      <c r="J7" s="66">
        <v>43829</v>
      </c>
      <c r="K7" s="65"/>
    </row>
    <row r="8" spans="1:13" ht="24.9" customHeight="1" x14ac:dyDescent="0.3">
      <c r="A8" s="49" t="s">
        <v>88</v>
      </c>
      <c r="B8" s="48"/>
      <c r="C8" s="64"/>
      <c r="D8" s="39">
        <f>D9+D19+D24</f>
        <v>124948315861</v>
      </c>
      <c r="E8" s="39">
        <f>E9+E19+E24</f>
        <v>1449998770226</v>
      </c>
      <c r="F8" s="39">
        <f>F9+F19+F24</f>
        <v>2941995238</v>
      </c>
      <c r="G8" s="39">
        <f>G9+G19+G24</f>
        <v>23731004336</v>
      </c>
      <c r="H8" s="39">
        <f>H9+H19+H24</f>
        <v>4706803313</v>
      </c>
      <c r="I8" s="39">
        <f>I9+I19+I24</f>
        <v>1191025369</v>
      </c>
      <c r="J8" s="39">
        <f>J9+J19+J24</f>
        <v>1554158076989</v>
      </c>
      <c r="L8" s="47"/>
    </row>
    <row r="9" spans="1:13" ht="17.100000000000001" customHeight="1" x14ac:dyDescent="0.3">
      <c r="A9" s="54"/>
      <c r="B9" s="45" t="s">
        <v>87</v>
      </c>
      <c r="C9" s="53"/>
      <c r="D9" s="38">
        <f>D11</f>
        <v>124948315861</v>
      </c>
      <c r="E9" s="38">
        <f>E11</f>
        <v>50000000000</v>
      </c>
      <c r="F9" s="38">
        <f>F11</f>
        <v>0</v>
      </c>
      <c r="G9" s="38">
        <f>G11</f>
        <v>23731004336</v>
      </c>
      <c r="H9" s="38">
        <f>H11</f>
        <v>4706803313</v>
      </c>
      <c r="I9" s="38">
        <f>I11</f>
        <v>0</v>
      </c>
      <c r="J9" s="38">
        <f>J11</f>
        <v>151217311525</v>
      </c>
    </row>
    <row r="10" spans="1:13" s="26" customFormat="1" ht="9" hidden="1" customHeight="1" x14ac:dyDescent="0.3">
      <c r="A10" s="54"/>
      <c r="B10" s="62" t="s">
        <v>86</v>
      </c>
      <c r="C10" s="53"/>
      <c r="D10" s="60"/>
      <c r="E10" s="60"/>
      <c r="F10" s="60"/>
      <c r="G10" s="60"/>
      <c r="H10" s="60"/>
      <c r="I10" s="60"/>
      <c r="J10" s="60"/>
      <c r="K10" s="1"/>
      <c r="L10" s="2"/>
      <c r="M10" s="1"/>
    </row>
    <row r="11" spans="1:13" s="26" customFormat="1" ht="33.75" customHeight="1" x14ac:dyDescent="0.3">
      <c r="A11" s="63"/>
      <c r="B11" s="62" t="s">
        <v>86</v>
      </c>
      <c r="C11" s="61"/>
      <c r="D11" s="60">
        <f>SUM(D12:D16)</f>
        <v>124948315861</v>
      </c>
      <c r="E11" s="60">
        <f>SUM(E12:E16)</f>
        <v>50000000000</v>
      </c>
      <c r="F11" s="60">
        <f>SUM(F12:F16)</f>
        <v>0</v>
      </c>
      <c r="G11" s="60">
        <f>SUM(G12:G16)</f>
        <v>23731004336</v>
      </c>
      <c r="H11" s="60">
        <f>SUM(H12:H16)</f>
        <v>4706803313</v>
      </c>
      <c r="I11" s="60">
        <f>SUM(I12:I16)</f>
        <v>0</v>
      </c>
      <c r="J11" s="60">
        <f>SUM(J12:J16)</f>
        <v>151217311525</v>
      </c>
      <c r="L11" s="2"/>
      <c r="M11" s="1"/>
    </row>
    <row r="12" spans="1:13" ht="18" customHeight="1" x14ac:dyDescent="0.3">
      <c r="A12" s="30">
        <v>611515778</v>
      </c>
      <c r="B12" s="56" t="s">
        <v>85</v>
      </c>
      <c r="C12" s="59" t="s">
        <v>84</v>
      </c>
      <c r="D12" s="35">
        <v>17950604022</v>
      </c>
      <c r="E12" s="35">
        <v>0</v>
      </c>
      <c r="F12" s="35">
        <v>0</v>
      </c>
      <c r="G12" s="35">
        <v>2393413864</v>
      </c>
      <c r="H12" s="35">
        <v>351412992</v>
      </c>
      <c r="I12" s="35">
        <v>0</v>
      </c>
      <c r="J12" s="35">
        <f>D12+E12+F12-G12</f>
        <v>15557190158</v>
      </c>
    </row>
    <row r="13" spans="1:13" x14ac:dyDescent="0.3">
      <c r="A13" s="30">
        <v>611516359</v>
      </c>
      <c r="B13" s="56" t="s">
        <v>83</v>
      </c>
      <c r="C13" s="59" t="s">
        <v>82</v>
      </c>
      <c r="D13" s="35">
        <v>16997711839</v>
      </c>
      <c r="E13" s="35">
        <v>0</v>
      </c>
      <c r="F13" s="35">
        <v>0</v>
      </c>
      <c r="G13" s="35">
        <v>1837590472</v>
      </c>
      <c r="H13" s="35">
        <v>354990321</v>
      </c>
      <c r="I13" s="35">
        <v>0</v>
      </c>
      <c r="J13" s="35">
        <f>D13+E13+F13-G13</f>
        <v>15160121367</v>
      </c>
    </row>
    <row r="14" spans="1:13" s="26" customFormat="1" ht="15.6" x14ac:dyDescent="0.3">
      <c r="A14" s="30">
        <v>611517731</v>
      </c>
      <c r="B14" s="56" t="s">
        <v>81</v>
      </c>
      <c r="C14" s="59" t="s">
        <v>80</v>
      </c>
      <c r="D14" s="35">
        <v>0</v>
      </c>
      <c r="E14" s="35">
        <v>50000000000</v>
      </c>
      <c r="F14" s="35">
        <v>0</v>
      </c>
      <c r="G14" s="35">
        <v>0</v>
      </c>
      <c r="H14" s="35">
        <v>553500000</v>
      </c>
      <c r="I14" s="35">
        <v>0</v>
      </c>
      <c r="J14" s="35">
        <f>D14+E14+F14-G14</f>
        <v>50000000000</v>
      </c>
      <c r="K14" s="1"/>
      <c r="L14" s="2"/>
      <c r="M14" s="1"/>
    </row>
    <row r="15" spans="1:13" s="26" customFormat="1" ht="15.6" x14ac:dyDescent="0.3">
      <c r="A15" s="30">
        <v>611516517</v>
      </c>
      <c r="B15" s="56" t="s">
        <v>78</v>
      </c>
      <c r="C15" s="59" t="s">
        <v>79</v>
      </c>
      <c r="D15" s="35">
        <v>60000000000</v>
      </c>
      <c r="E15" s="35">
        <v>0</v>
      </c>
      <c r="F15" s="35">
        <v>0</v>
      </c>
      <c r="G15" s="35">
        <v>4500000000</v>
      </c>
      <c r="H15" s="35">
        <v>1907400000</v>
      </c>
      <c r="I15" s="35">
        <v>0</v>
      </c>
      <c r="J15" s="35">
        <f>D15+E15+F15-G15</f>
        <v>55500000000</v>
      </c>
      <c r="K15" s="1"/>
      <c r="L15" s="2"/>
      <c r="M15" s="1"/>
    </row>
    <row r="16" spans="1:13" s="26" customFormat="1" ht="15.6" x14ac:dyDescent="0.3">
      <c r="A16" s="30">
        <v>611516912</v>
      </c>
      <c r="B16" s="56" t="s">
        <v>78</v>
      </c>
      <c r="C16" s="59" t="s">
        <v>77</v>
      </c>
      <c r="D16" s="35">
        <v>30000000000</v>
      </c>
      <c r="E16" s="35">
        <v>0</v>
      </c>
      <c r="F16" s="35">
        <v>0</v>
      </c>
      <c r="G16" s="35">
        <v>15000000000</v>
      </c>
      <c r="H16" s="35">
        <v>1539500000</v>
      </c>
      <c r="I16" s="35">
        <v>0</v>
      </c>
      <c r="J16" s="35">
        <f>SUM(J17:J18)</f>
        <v>15000000000</v>
      </c>
      <c r="K16" s="1"/>
      <c r="L16" s="2"/>
      <c r="M16" s="1"/>
    </row>
    <row r="17" spans="1:13" s="26" customFormat="1" ht="15.6" x14ac:dyDescent="0.3">
      <c r="A17" s="30"/>
      <c r="B17" s="56" t="s">
        <v>76</v>
      </c>
      <c r="C17" s="53"/>
      <c r="D17" s="58">
        <v>10000000000</v>
      </c>
      <c r="E17" s="58">
        <v>0</v>
      </c>
      <c r="F17" s="58">
        <v>0</v>
      </c>
      <c r="G17" s="58">
        <v>0</v>
      </c>
      <c r="H17" s="58">
        <v>212700000</v>
      </c>
      <c r="I17" s="58">
        <v>0</v>
      </c>
      <c r="J17" s="35">
        <f>D17+E17+F17-G17</f>
        <v>10000000000</v>
      </c>
      <c r="K17" s="1"/>
      <c r="L17" s="2"/>
      <c r="M17" s="1"/>
    </row>
    <row r="18" spans="1:13" s="26" customFormat="1" ht="15.6" x14ac:dyDescent="0.3">
      <c r="A18" s="30"/>
      <c r="B18" s="56" t="s">
        <v>75</v>
      </c>
      <c r="C18" s="53"/>
      <c r="D18" s="58">
        <v>20000000000</v>
      </c>
      <c r="E18" s="58">
        <v>0</v>
      </c>
      <c r="F18" s="58">
        <v>0</v>
      </c>
      <c r="G18" s="58">
        <v>15000000000</v>
      </c>
      <c r="H18" s="58">
        <v>1326800000</v>
      </c>
      <c r="I18" s="58">
        <v>0</v>
      </c>
      <c r="J18" s="35">
        <f>D18+E18+F18-G18</f>
        <v>5000000000</v>
      </c>
      <c r="K18" s="1"/>
      <c r="L18" s="2"/>
      <c r="M18" s="1"/>
    </row>
    <row r="19" spans="1:13" ht="15.6" x14ac:dyDescent="0.3">
      <c r="A19" s="54"/>
      <c r="B19" s="57" t="s">
        <v>74</v>
      </c>
      <c r="C19" s="53"/>
      <c r="D19" s="38">
        <f>SUM(D20:D23)</f>
        <v>0</v>
      </c>
      <c r="E19" s="38">
        <f>SUM(E20:E23)</f>
        <v>1399998770226</v>
      </c>
      <c r="F19" s="38">
        <f>SUM(F20:F23)</f>
        <v>2941995238</v>
      </c>
      <c r="G19" s="38">
        <f>SUM(G20:G23)</f>
        <v>0</v>
      </c>
      <c r="H19" s="38">
        <f>SUM(H20:H23)</f>
        <v>0</v>
      </c>
      <c r="I19" s="38">
        <f>SUM(I20:I23)</f>
        <v>0</v>
      </c>
      <c r="J19" s="38">
        <f>SUM(J20:J23)</f>
        <v>1402940765464</v>
      </c>
    </row>
    <row r="20" spans="1:13" s="26" customFormat="1" ht="15.6" x14ac:dyDescent="0.3">
      <c r="A20" s="30">
        <v>612500048</v>
      </c>
      <c r="B20" s="56" t="s">
        <v>70</v>
      </c>
      <c r="C20" s="53" t="s">
        <v>73</v>
      </c>
      <c r="D20" s="55">
        <v>0</v>
      </c>
      <c r="E20" s="53">
        <v>300000000000</v>
      </c>
      <c r="F20" s="53">
        <v>0</v>
      </c>
      <c r="G20" s="53">
        <v>0</v>
      </c>
      <c r="H20" s="53">
        <v>0</v>
      </c>
      <c r="I20" s="53">
        <v>0</v>
      </c>
      <c r="J20" s="35">
        <f>D20+E20+F20-G20</f>
        <v>300000000000</v>
      </c>
      <c r="K20" s="1"/>
      <c r="L20" s="2"/>
      <c r="M20" s="1"/>
    </row>
    <row r="21" spans="1:13" s="26" customFormat="1" ht="15.6" x14ac:dyDescent="0.3">
      <c r="A21" s="30">
        <v>612500048</v>
      </c>
      <c r="B21" s="56" t="s">
        <v>70</v>
      </c>
      <c r="C21" s="53" t="s">
        <v>72</v>
      </c>
      <c r="D21" s="55">
        <v>0</v>
      </c>
      <c r="E21" s="53">
        <v>300000000000</v>
      </c>
      <c r="F21" s="53">
        <v>0</v>
      </c>
      <c r="G21" s="53">
        <v>0</v>
      </c>
      <c r="H21" s="53">
        <v>0</v>
      </c>
      <c r="I21" s="53">
        <v>0</v>
      </c>
      <c r="J21" s="35">
        <f>D21+E21+F21-G21</f>
        <v>300000000000</v>
      </c>
      <c r="K21" s="1"/>
      <c r="L21" s="2"/>
      <c r="M21" s="1"/>
    </row>
    <row r="22" spans="1:13" s="26" customFormat="1" ht="15.6" x14ac:dyDescent="0.3">
      <c r="A22" s="30">
        <v>612500048</v>
      </c>
      <c r="B22" s="56" t="s">
        <v>70</v>
      </c>
      <c r="C22" s="53" t="s">
        <v>71</v>
      </c>
      <c r="D22" s="55">
        <v>0</v>
      </c>
      <c r="E22" s="53">
        <v>399999385113</v>
      </c>
      <c r="F22" s="53">
        <v>1470997619</v>
      </c>
      <c r="G22" s="53">
        <v>0</v>
      </c>
      <c r="H22" s="53">
        <v>0</v>
      </c>
      <c r="I22" s="53">
        <v>0</v>
      </c>
      <c r="J22" s="35">
        <f>D22+E22+F22-G22</f>
        <v>401470382732</v>
      </c>
      <c r="K22" s="1"/>
      <c r="L22" s="2"/>
      <c r="M22" s="1"/>
    </row>
    <row r="23" spans="1:13" x14ac:dyDescent="0.3">
      <c r="A23" s="30">
        <v>612500048</v>
      </c>
      <c r="B23" s="56" t="s">
        <v>70</v>
      </c>
      <c r="C23" s="53" t="s">
        <v>69</v>
      </c>
      <c r="D23" s="55">
        <v>0</v>
      </c>
      <c r="E23" s="53">
        <v>399999385113</v>
      </c>
      <c r="F23" s="53">
        <v>1470997619</v>
      </c>
      <c r="G23" s="53">
        <v>0</v>
      </c>
      <c r="H23" s="53">
        <v>0</v>
      </c>
      <c r="I23" s="53">
        <v>0</v>
      </c>
      <c r="J23" s="35">
        <f>D23+E23+F23-G23</f>
        <v>401470382732</v>
      </c>
    </row>
    <row r="24" spans="1:13" ht="15.6" x14ac:dyDescent="0.3">
      <c r="A24" s="54"/>
      <c r="B24" s="45" t="s">
        <v>31</v>
      </c>
      <c r="C24" s="53"/>
      <c r="D24" s="39">
        <v>0</v>
      </c>
      <c r="E24" s="39">
        <f>SUM(E25:E35)</f>
        <v>0</v>
      </c>
      <c r="F24" s="39">
        <v>0</v>
      </c>
      <c r="G24" s="39">
        <f>SUM(G25:G35)</f>
        <v>0</v>
      </c>
      <c r="H24" s="39">
        <f>SUM(H25:H35)</f>
        <v>0</v>
      </c>
      <c r="I24" s="39">
        <f>SUM(I25:I36)</f>
        <v>1191025369</v>
      </c>
      <c r="J24" s="39">
        <f>SUM(J25:J27)</f>
        <v>0</v>
      </c>
    </row>
    <row r="25" spans="1:13" x14ac:dyDescent="0.3">
      <c r="A25" s="52"/>
      <c r="B25" s="51" t="s">
        <v>68</v>
      </c>
      <c r="C25" s="51" t="s">
        <v>55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0">
        <v>106862000</v>
      </c>
      <c r="J25" s="35">
        <f>D25+E25+F25-G25</f>
        <v>0</v>
      </c>
    </row>
    <row r="26" spans="1:13" x14ac:dyDescent="0.3">
      <c r="A26" s="52"/>
      <c r="B26" s="51" t="s">
        <v>68</v>
      </c>
      <c r="C26" s="51" t="s">
        <v>67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0">
        <v>59500000</v>
      </c>
      <c r="J26" s="35">
        <f>D26+E26+F26-G26</f>
        <v>0</v>
      </c>
    </row>
    <row r="27" spans="1:13" x14ac:dyDescent="0.3">
      <c r="A27" s="52"/>
      <c r="B27" s="51" t="s">
        <v>66</v>
      </c>
      <c r="C27" s="51" t="s">
        <v>65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0">
        <v>50484560</v>
      </c>
      <c r="J27" s="35">
        <f>D27+E27+F27-G27</f>
        <v>0</v>
      </c>
    </row>
    <row r="28" spans="1:13" s="26" customFormat="1" ht="15.6" x14ac:dyDescent="0.3">
      <c r="A28" s="52"/>
      <c r="B28" s="51" t="s">
        <v>63</v>
      </c>
      <c r="C28" s="30" t="s">
        <v>64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0">
        <v>4583218</v>
      </c>
      <c r="J28" s="35">
        <f>D28+E28+F28-G28</f>
        <v>0</v>
      </c>
      <c r="K28" s="1"/>
      <c r="L28" s="2"/>
      <c r="M28" s="1"/>
    </row>
    <row r="29" spans="1:13" s="26" customFormat="1" ht="15.6" x14ac:dyDescent="0.3">
      <c r="A29" s="52"/>
      <c r="B29" s="51" t="s">
        <v>63</v>
      </c>
      <c r="C29" s="30" t="s">
        <v>62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0">
        <v>19597934</v>
      </c>
      <c r="J29" s="35">
        <f>D29+E29+F29-G29</f>
        <v>0</v>
      </c>
      <c r="K29" s="1"/>
      <c r="L29" s="2"/>
      <c r="M29" s="1"/>
    </row>
    <row r="30" spans="1:13" s="26" customFormat="1" ht="15.6" x14ac:dyDescent="0.3">
      <c r="A30" s="52"/>
      <c r="B30" s="51" t="s">
        <v>52</v>
      </c>
      <c r="C30" s="30" t="s">
        <v>61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0">
        <v>0</v>
      </c>
      <c r="J30" s="35">
        <f>D30+E30+F30-G30</f>
        <v>0</v>
      </c>
      <c r="K30" s="1"/>
      <c r="L30" s="2"/>
      <c r="M30" s="1"/>
    </row>
    <row r="31" spans="1:13" s="26" customFormat="1" ht="15.6" x14ac:dyDescent="0.3">
      <c r="A31" s="52"/>
      <c r="B31" s="51" t="s">
        <v>60</v>
      </c>
      <c r="C31" s="30" t="s">
        <v>59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0">
        <v>2233705</v>
      </c>
      <c r="J31" s="35">
        <f>D31+E31+F31-G31</f>
        <v>0</v>
      </c>
      <c r="K31" s="1"/>
      <c r="L31" s="2"/>
      <c r="M31" s="1"/>
    </row>
    <row r="32" spans="1:13" s="26" customFormat="1" ht="15.6" x14ac:dyDescent="0.3">
      <c r="A32" s="52"/>
      <c r="B32" s="51" t="s">
        <v>57</v>
      </c>
      <c r="C32" s="30" t="s">
        <v>58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0">
        <v>797299488</v>
      </c>
      <c r="J32" s="35">
        <f>D32+E32+F32-G32</f>
        <v>0</v>
      </c>
      <c r="K32" s="1"/>
      <c r="L32" s="2"/>
      <c r="M32" s="1"/>
    </row>
    <row r="33" spans="1:13" s="26" customFormat="1" ht="15.6" x14ac:dyDescent="0.3">
      <c r="A33" s="52"/>
      <c r="B33" s="51" t="s">
        <v>57</v>
      </c>
      <c r="C33" s="30" t="s">
        <v>56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0">
        <v>5910828</v>
      </c>
      <c r="J33" s="35">
        <f>D33+E33+F33-G33</f>
        <v>0</v>
      </c>
      <c r="K33" s="1"/>
      <c r="L33" s="2"/>
      <c r="M33" s="1"/>
    </row>
    <row r="34" spans="1:13" s="26" customFormat="1" ht="15.6" x14ac:dyDescent="0.3">
      <c r="A34" s="52"/>
      <c r="B34" s="51" t="s">
        <v>54</v>
      </c>
      <c r="C34" s="51" t="s">
        <v>55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0">
        <v>70000000</v>
      </c>
      <c r="J34" s="35">
        <f>D34+E34+F34-G34</f>
        <v>0</v>
      </c>
      <c r="K34" s="1"/>
      <c r="L34" s="2"/>
      <c r="M34" s="1"/>
    </row>
    <row r="35" spans="1:13" s="26" customFormat="1" ht="15.6" x14ac:dyDescent="0.3">
      <c r="A35" s="52"/>
      <c r="B35" s="51" t="s">
        <v>54</v>
      </c>
      <c r="C35" s="51" t="s">
        <v>53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0">
        <v>25539735</v>
      </c>
      <c r="J35" s="35">
        <f>D35+E35+F35-G35</f>
        <v>0</v>
      </c>
      <c r="K35" s="1"/>
      <c r="L35" s="2"/>
      <c r="M35" s="1"/>
    </row>
    <row r="36" spans="1:13" s="26" customFormat="1" ht="15.6" x14ac:dyDescent="0.3">
      <c r="A36" s="52"/>
      <c r="B36" s="51" t="s">
        <v>52</v>
      </c>
      <c r="C36" s="51" t="s">
        <v>51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0">
        <v>49013901</v>
      </c>
      <c r="J36" s="35">
        <f>D36+E36+F36-G36</f>
        <v>0</v>
      </c>
      <c r="K36" s="1"/>
      <c r="L36" s="2"/>
      <c r="M36" s="1"/>
    </row>
    <row r="37" spans="1:13" ht="15.6" x14ac:dyDescent="0.3">
      <c r="A37" s="49" t="s">
        <v>50</v>
      </c>
      <c r="B37" s="48"/>
      <c r="C37" s="39"/>
      <c r="D37" s="39">
        <f>D38+D40+D42+D44+D54+D72</f>
        <v>1067132239746</v>
      </c>
      <c r="E37" s="39">
        <f>E38+E40+E42+E44+E54+E72</f>
        <v>0</v>
      </c>
      <c r="F37" s="39">
        <f>F38+F40+F42+F44+F54+F72</f>
        <v>3905062959</v>
      </c>
      <c r="G37" s="39">
        <f>G38+G40+G42+G44+G54+G72</f>
        <v>83738200850</v>
      </c>
      <c r="H37" s="39">
        <f>H38+H40+H42+H44+H54+H72</f>
        <v>76144398502</v>
      </c>
      <c r="I37" s="39">
        <f>I38+I40+I42+I44+I54+I73</f>
        <v>1485074883</v>
      </c>
      <c r="J37" s="39">
        <f>J38+J40+J42+J44+J54+J72</f>
        <v>987299101855</v>
      </c>
      <c r="L37" s="47"/>
      <c r="M37" s="2"/>
    </row>
    <row r="38" spans="1:13" ht="15.6" x14ac:dyDescent="0.3">
      <c r="A38" s="30"/>
      <c r="B38" s="40" t="s">
        <v>49</v>
      </c>
      <c r="C38" s="36"/>
      <c r="D38" s="39">
        <f>+D39</f>
        <v>578577000000</v>
      </c>
      <c r="E38" s="38">
        <f>E39</f>
        <v>0</v>
      </c>
      <c r="F38" s="38">
        <f>F39</f>
        <v>0</v>
      </c>
      <c r="G38" s="38">
        <f>G39</f>
        <v>0</v>
      </c>
      <c r="H38" s="38">
        <f>H39</f>
        <v>56411257500</v>
      </c>
      <c r="I38" s="38">
        <f>I39</f>
        <v>0</v>
      </c>
      <c r="J38" s="38">
        <f>J39</f>
        <v>578577000000</v>
      </c>
    </row>
    <row r="39" spans="1:13" x14ac:dyDescent="0.3">
      <c r="A39" s="30">
        <v>512300017</v>
      </c>
      <c r="B39" s="46" t="s">
        <v>48</v>
      </c>
      <c r="C39" s="36" t="s">
        <v>47</v>
      </c>
      <c r="D39" s="35">
        <v>578577000000</v>
      </c>
      <c r="E39" s="36">
        <v>0</v>
      </c>
      <c r="F39" s="36">
        <v>0</v>
      </c>
      <c r="G39" s="36">
        <v>0</v>
      </c>
      <c r="H39" s="35">
        <v>56411257500</v>
      </c>
      <c r="I39" s="35">
        <v>0</v>
      </c>
      <c r="J39" s="35">
        <f>D39+E39+F39-G39</f>
        <v>578577000000</v>
      </c>
    </row>
    <row r="40" spans="1:13" ht="15.6" x14ac:dyDescent="0.3">
      <c r="A40" s="30">
        <v>0</v>
      </c>
      <c r="B40" s="45" t="s">
        <v>46</v>
      </c>
      <c r="C40" s="36"/>
      <c r="D40" s="39">
        <f>+D41</f>
        <v>9539220810</v>
      </c>
      <c r="E40" s="38">
        <f>SUM(E41)</f>
        <v>0</v>
      </c>
      <c r="F40" s="38">
        <f>SUM(F41)</f>
        <v>-103890776</v>
      </c>
      <c r="G40" s="38">
        <f>SUM(G41)</f>
        <v>490049424</v>
      </c>
      <c r="H40" s="38">
        <f>SUM(H41)</f>
        <v>185215109</v>
      </c>
      <c r="I40" s="38">
        <f>SUM(I41)</f>
        <v>0</v>
      </c>
      <c r="J40" s="38">
        <f>SUM(J41)</f>
        <v>8945280610</v>
      </c>
    </row>
    <row r="41" spans="1:13" x14ac:dyDescent="0.3">
      <c r="A41" s="30">
        <v>521200080</v>
      </c>
      <c r="B41" s="46" t="s">
        <v>45</v>
      </c>
      <c r="C41" s="30" t="s">
        <v>44</v>
      </c>
      <c r="D41" s="35">
        <v>9539220810</v>
      </c>
      <c r="E41" s="35">
        <v>0</v>
      </c>
      <c r="F41" s="35">
        <v>-103890776</v>
      </c>
      <c r="G41" s="35">
        <v>490049424</v>
      </c>
      <c r="H41" s="35">
        <v>185215109</v>
      </c>
      <c r="I41" s="35">
        <v>0</v>
      </c>
      <c r="J41" s="35">
        <f>D41+E41+F41-G41</f>
        <v>8945280610</v>
      </c>
      <c r="M41" s="2"/>
    </row>
    <row r="42" spans="1:13" ht="15.6" x14ac:dyDescent="0.3">
      <c r="A42" s="30">
        <v>0</v>
      </c>
      <c r="B42" s="45" t="s">
        <v>43</v>
      </c>
      <c r="C42" s="36"/>
      <c r="D42" s="39">
        <f>+D43</f>
        <v>15812782778.999996</v>
      </c>
      <c r="E42" s="38">
        <f>SUM(E43)</f>
        <v>0</v>
      </c>
      <c r="F42" s="38">
        <f>SUM(F43)</f>
        <v>123071146</v>
      </c>
      <c r="G42" s="38">
        <f>SUM(G43)</f>
        <v>1508467789</v>
      </c>
      <c r="H42" s="38">
        <f>SUM(H43)</f>
        <v>156569402</v>
      </c>
      <c r="I42" s="38">
        <f>SUM(I43)</f>
        <v>0</v>
      </c>
      <c r="J42" s="38">
        <f>SUM(J43)</f>
        <v>14427386135.999996</v>
      </c>
    </row>
    <row r="43" spans="1:13" x14ac:dyDescent="0.3">
      <c r="A43" s="30">
        <v>531200027</v>
      </c>
      <c r="B43" s="42" t="s">
        <v>42</v>
      </c>
      <c r="C43" s="30" t="s">
        <v>41</v>
      </c>
      <c r="D43" s="35">
        <v>15812782778.999996</v>
      </c>
      <c r="E43" s="35">
        <v>0</v>
      </c>
      <c r="F43" s="35">
        <v>123071146</v>
      </c>
      <c r="G43" s="35">
        <v>1508467789</v>
      </c>
      <c r="H43" s="35">
        <v>156569402</v>
      </c>
      <c r="I43" s="35">
        <v>0</v>
      </c>
      <c r="J43" s="35">
        <f>D43+E43+F43-G43</f>
        <v>14427386135.999996</v>
      </c>
    </row>
    <row r="44" spans="1:13" ht="18" customHeight="1" x14ac:dyDescent="0.3">
      <c r="A44" s="30">
        <v>0</v>
      </c>
      <c r="B44" s="45" t="s">
        <v>40</v>
      </c>
      <c r="C44" s="36"/>
      <c r="D44" s="38">
        <f>SUM(D45:D47)+D48+SUM(D51:D53)</f>
        <v>463203236157</v>
      </c>
      <c r="E44" s="38">
        <f>SUM(E45:E47)+E48+SUM(E51:E53)</f>
        <v>0</v>
      </c>
      <c r="F44" s="38">
        <f>SUM(F45:F47)+F48+SUM(F51:F53)</f>
        <v>3885882589</v>
      </c>
      <c r="G44" s="38">
        <f>SUM(G45:G47)+G48+SUM(G51:G53)</f>
        <v>81739683637</v>
      </c>
      <c r="H44" s="38">
        <f>SUM(H45:H47)+H48+SUM(H51:H53)</f>
        <v>19391356491</v>
      </c>
      <c r="I44" s="38">
        <f>SUM(I45:I47)+I48+SUM(I51:I53)</f>
        <v>0</v>
      </c>
      <c r="J44" s="38">
        <f>SUM(J45:J47)+J48+SUM(J51:J53)</f>
        <v>385349435109</v>
      </c>
    </row>
    <row r="45" spans="1:13" ht="18" customHeight="1" x14ac:dyDescent="0.3">
      <c r="A45" s="30">
        <v>541200092</v>
      </c>
      <c r="B45" s="42" t="s">
        <v>39</v>
      </c>
      <c r="C45" s="30">
        <v>1385</v>
      </c>
      <c r="D45" s="35">
        <v>10999533467.000008</v>
      </c>
      <c r="E45" s="35"/>
      <c r="F45" s="35">
        <v>96953237</v>
      </c>
      <c r="G45" s="35">
        <v>3173457273</v>
      </c>
      <c r="H45" s="35">
        <v>385035470</v>
      </c>
      <c r="I45" s="35">
        <v>0</v>
      </c>
      <c r="J45" s="35">
        <f>D45+E45+F45-G45</f>
        <v>7923029431.0000076</v>
      </c>
    </row>
    <row r="46" spans="1:13" ht="18" customHeight="1" x14ac:dyDescent="0.3">
      <c r="A46" s="30">
        <v>541200098</v>
      </c>
      <c r="B46" s="42" t="s">
        <v>38</v>
      </c>
      <c r="C46" s="30">
        <v>1812</v>
      </c>
      <c r="D46" s="35">
        <v>123977866210.00003</v>
      </c>
      <c r="E46" s="35">
        <v>0</v>
      </c>
      <c r="F46" s="35">
        <v>1178027066</v>
      </c>
      <c r="G46" s="35">
        <v>9750237418</v>
      </c>
      <c r="H46" s="35">
        <v>5904656320</v>
      </c>
      <c r="I46" s="35">
        <v>0</v>
      </c>
      <c r="J46" s="35">
        <f>D46+E46+F46-G46</f>
        <v>115405655858.00003</v>
      </c>
      <c r="M46" s="41"/>
    </row>
    <row r="47" spans="1:13" ht="18" customHeight="1" x14ac:dyDescent="0.3">
      <c r="A47" s="30">
        <v>542200095</v>
      </c>
      <c r="B47" s="42" t="s">
        <v>37</v>
      </c>
      <c r="C47" s="30">
        <v>7162</v>
      </c>
      <c r="D47" s="35">
        <v>25180443758.999969</v>
      </c>
      <c r="E47" s="35">
        <v>0</v>
      </c>
      <c r="F47" s="35">
        <v>0</v>
      </c>
      <c r="G47" s="35">
        <v>16787858785</v>
      </c>
      <c r="H47" s="35">
        <v>1914365179</v>
      </c>
      <c r="I47" s="35">
        <v>0</v>
      </c>
      <c r="J47" s="35">
        <f>D47+E47+F47-G47</f>
        <v>8392584973.9999695</v>
      </c>
      <c r="M47" s="41"/>
    </row>
    <row r="48" spans="1:13" ht="18" customHeight="1" x14ac:dyDescent="0.3">
      <c r="A48" s="30">
        <v>542200101</v>
      </c>
      <c r="B48" s="42" t="s">
        <v>36</v>
      </c>
      <c r="C48" s="30">
        <v>7365</v>
      </c>
      <c r="D48" s="35">
        <f>+D49+D50</f>
        <v>71338217721</v>
      </c>
      <c r="E48" s="35">
        <f>+E49+E50</f>
        <v>0</v>
      </c>
      <c r="F48" s="35">
        <f>+F49+F50</f>
        <v>692760036</v>
      </c>
      <c r="G48" s="35">
        <f>+G49+G50</f>
        <v>18144495911</v>
      </c>
      <c r="H48" s="35">
        <f>+H49+H50</f>
        <v>2181121169</v>
      </c>
      <c r="I48" s="35">
        <f>+I49+I50</f>
        <v>0</v>
      </c>
      <c r="J48" s="35">
        <f>+J49+J50</f>
        <v>53886481846</v>
      </c>
      <c r="M48" s="41"/>
    </row>
    <row r="49" spans="1:13" s="4" customFormat="1" ht="15" customHeight="1" x14ac:dyDescent="0.3">
      <c r="A49" s="30">
        <v>0</v>
      </c>
      <c r="B49" s="42" t="s">
        <v>35</v>
      </c>
      <c r="C49" s="30">
        <v>0</v>
      </c>
      <c r="D49" s="44">
        <v>4506908071</v>
      </c>
      <c r="E49" s="44">
        <v>0</v>
      </c>
      <c r="F49" s="44">
        <v>0</v>
      </c>
      <c r="G49" s="44">
        <v>1129461830</v>
      </c>
      <c r="H49" s="44">
        <v>332988778</v>
      </c>
      <c r="I49" s="44">
        <v>0</v>
      </c>
      <c r="J49" s="43">
        <f>D49+E49+F49-G49</f>
        <v>3377446241</v>
      </c>
      <c r="L49" s="5"/>
      <c r="M49" s="41"/>
    </row>
    <row r="50" spans="1:13" s="4" customFormat="1" ht="15" customHeight="1" x14ac:dyDescent="0.3">
      <c r="A50" s="30">
        <v>0</v>
      </c>
      <c r="B50" s="42" t="s">
        <v>34</v>
      </c>
      <c r="C50" s="30">
        <v>0</v>
      </c>
      <c r="D50" s="44">
        <v>66831309650</v>
      </c>
      <c r="E50" s="44">
        <v>0</v>
      </c>
      <c r="F50" s="44">
        <v>692760036</v>
      </c>
      <c r="G50" s="44">
        <v>17015034081</v>
      </c>
      <c r="H50" s="44">
        <v>1848132391</v>
      </c>
      <c r="I50" s="44">
        <v>0</v>
      </c>
      <c r="J50" s="43">
        <f>D50+E50+F50-G50</f>
        <v>50509035605</v>
      </c>
      <c r="L50" s="5"/>
      <c r="M50" s="41"/>
    </row>
    <row r="51" spans="1:13" ht="18" customHeight="1" x14ac:dyDescent="0.3">
      <c r="A51" s="30">
        <v>543300018</v>
      </c>
      <c r="B51" s="42" t="s">
        <v>33</v>
      </c>
      <c r="C51" s="30">
        <v>4081</v>
      </c>
      <c r="D51" s="35">
        <v>77181562499.999985</v>
      </c>
      <c r="E51" s="35">
        <v>0</v>
      </c>
      <c r="F51" s="35">
        <v>577607500</v>
      </c>
      <c r="G51" s="35">
        <v>11397085000</v>
      </c>
      <c r="H51" s="35">
        <v>3055029618</v>
      </c>
      <c r="I51" s="35">
        <v>0</v>
      </c>
      <c r="J51" s="35">
        <f>D51+E51+F51-G51</f>
        <v>66362084999.999985</v>
      </c>
      <c r="M51" s="41"/>
    </row>
    <row r="52" spans="1:13" ht="18" customHeight="1" x14ac:dyDescent="0.3">
      <c r="A52" s="30">
        <v>543500001</v>
      </c>
      <c r="B52" s="42" t="s">
        <v>32</v>
      </c>
      <c r="C52" s="30">
        <v>4536</v>
      </c>
      <c r="D52" s="35">
        <v>91155487500</v>
      </c>
      <c r="E52" s="35">
        <v>0</v>
      </c>
      <c r="F52" s="35">
        <v>670364750</v>
      </c>
      <c r="G52" s="35">
        <v>12519064250</v>
      </c>
      <c r="H52" s="35">
        <v>3479046433</v>
      </c>
      <c r="I52" s="35">
        <v>0</v>
      </c>
      <c r="J52" s="35">
        <f>D52+E52+F52-G52</f>
        <v>79306788000</v>
      </c>
      <c r="M52" s="41"/>
    </row>
    <row r="53" spans="1:13" x14ac:dyDescent="0.3">
      <c r="A53" s="30">
        <v>544300001</v>
      </c>
      <c r="B53" s="42" t="s">
        <v>26</v>
      </c>
      <c r="C53" s="30">
        <v>26473</v>
      </c>
      <c r="D53" s="35">
        <v>63370125000</v>
      </c>
      <c r="E53" s="35">
        <v>0</v>
      </c>
      <c r="F53" s="35">
        <v>670170000</v>
      </c>
      <c r="G53" s="35">
        <v>9967485000</v>
      </c>
      <c r="H53" s="35">
        <v>2472102302</v>
      </c>
      <c r="I53" s="35">
        <v>0</v>
      </c>
      <c r="J53" s="35">
        <f>D53+E53+F53-G53</f>
        <v>54072810000</v>
      </c>
      <c r="M53" s="41"/>
    </row>
    <row r="54" spans="1:13" ht="15.6" x14ac:dyDescent="0.3">
      <c r="A54" s="30">
        <v>0</v>
      </c>
      <c r="B54" s="40" t="s">
        <v>31</v>
      </c>
      <c r="C54" s="36"/>
      <c r="D54" s="39">
        <f>SUM(D56:D70)</f>
        <v>0</v>
      </c>
      <c r="E54" s="38">
        <f>SUM(E56:E70)</f>
        <v>0</v>
      </c>
      <c r="F54" s="38">
        <v>0</v>
      </c>
      <c r="G54" s="38">
        <f>SUM(G56:G70)</f>
        <v>0</v>
      </c>
      <c r="H54" s="38">
        <f>SUM(H56:H70)</f>
        <v>0</v>
      </c>
      <c r="I54" s="38">
        <f>SUM(I55:I72)</f>
        <v>1485074883</v>
      </c>
      <c r="J54" s="38">
        <f>SUM(J56:J70)</f>
        <v>0</v>
      </c>
    </row>
    <row r="55" spans="1:13" x14ac:dyDescent="0.3">
      <c r="A55" s="37">
        <v>0</v>
      </c>
      <c r="B55" s="37" t="s">
        <v>30</v>
      </c>
      <c r="C55" s="37" t="s">
        <v>29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5">
        <v>1806907</v>
      </c>
      <c r="J55" s="35"/>
    </row>
    <row r="56" spans="1:13" x14ac:dyDescent="0.3">
      <c r="A56" s="36">
        <v>0</v>
      </c>
      <c r="B56" s="36" t="s">
        <v>28</v>
      </c>
      <c r="C56" s="36" t="s">
        <v>26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5">
        <v>4988205</v>
      </c>
      <c r="J56" s="35"/>
    </row>
    <row r="57" spans="1:13" x14ac:dyDescent="0.3">
      <c r="A57" s="36">
        <v>0</v>
      </c>
      <c r="B57" s="36" t="s">
        <v>28</v>
      </c>
      <c r="C57" s="36" t="s">
        <v>27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5">
        <v>4988205</v>
      </c>
      <c r="J57" s="35"/>
    </row>
    <row r="58" spans="1:13" x14ac:dyDescent="0.3">
      <c r="A58" s="36">
        <v>0</v>
      </c>
      <c r="B58" s="36" t="s">
        <v>25</v>
      </c>
      <c r="C58" s="36" t="s">
        <v>23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5">
        <v>1281848</v>
      </c>
      <c r="J58" s="35"/>
    </row>
    <row r="59" spans="1:13" x14ac:dyDescent="0.3">
      <c r="A59" s="36">
        <v>0</v>
      </c>
      <c r="B59" s="36" t="s">
        <v>25</v>
      </c>
      <c r="C59" s="36" t="s">
        <v>26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5">
        <v>0</v>
      </c>
      <c r="J59" s="35"/>
    </row>
    <row r="60" spans="1:13" x14ac:dyDescent="0.3">
      <c r="A60" s="36"/>
      <c r="B60" s="36" t="s">
        <v>25</v>
      </c>
      <c r="C60" s="36"/>
      <c r="D60" s="36"/>
      <c r="E60" s="36"/>
      <c r="F60" s="36"/>
      <c r="G60" s="36"/>
      <c r="H60" s="36"/>
      <c r="I60" s="35">
        <v>1309215</v>
      </c>
      <c r="J60" s="35"/>
    </row>
    <row r="61" spans="1:13" x14ac:dyDescent="0.3">
      <c r="A61" s="36"/>
      <c r="B61" s="36" t="s">
        <v>25</v>
      </c>
      <c r="C61" s="36"/>
      <c r="D61" s="36"/>
      <c r="E61" s="36"/>
      <c r="F61" s="36"/>
      <c r="G61" s="36"/>
      <c r="H61" s="36"/>
      <c r="I61" s="35">
        <v>0</v>
      </c>
      <c r="J61" s="35"/>
    </row>
    <row r="62" spans="1:13" x14ac:dyDescent="0.3">
      <c r="A62" s="36">
        <v>0</v>
      </c>
      <c r="B62" s="36" t="s">
        <v>24</v>
      </c>
      <c r="C62" s="36" t="s">
        <v>23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5">
        <v>23551010</v>
      </c>
      <c r="J62" s="35"/>
    </row>
    <row r="63" spans="1:13" x14ac:dyDescent="0.3">
      <c r="A63" s="30">
        <v>0</v>
      </c>
      <c r="B63" s="30" t="s">
        <v>22</v>
      </c>
      <c r="C63" s="30" t="s">
        <v>21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5">
        <v>199442280</v>
      </c>
      <c r="J63" s="35"/>
    </row>
    <row r="64" spans="1:13" x14ac:dyDescent="0.3">
      <c r="A64" s="36">
        <v>0</v>
      </c>
      <c r="B64" s="36" t="s">
        <v>20</v>
      </c>
      <c r="C64" s="36" t="s">
        <v>19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5">
        <v>623435141</v>
      </c>
      <c r="J64" s="35"/>
    </row>
    <row r="65" spans="1:13" x14ac:dyDescent="0.3">
      <c r="A65" s="36">
        <v>0</v>
      </c>
      <c r="B65" s="36" t="s">
        <v>18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5">
        <v>304125528</v>
      </c>
      <c r="J65" s="35"/>
    </row>
    <row r="66" spans="1:13" x14ac:dyDescent="0.3">
      <c r="A66" s="30">
        <v>0</v>
      </c>
      <c r="B66" s="30" t="s">
        <v>17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5">
        <v>0</v>
      </c>
      <c r="J66" s="35"/>
    </row>
    <row r="67" spans="1:13" x14ac:dyDescent="0.3">
      <c r="A67" s="36">
        <v>0</v>
      </c>
      <c r="B67" s="36" t="s">
        <v>16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5">
        <v>3941464</v>
      </c>
      <c r="J67" s="35"/>
    </row>
    <row r="68" spans="1:13" x14ac:dyDescent="0.3">
      <c r="A68" s="36">
        <v>0</v>
      </c>
      <c r="B68" s="36" t="s">
        <v>15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5">
        <v>0</v>
      </c>
      <c r="J68" s="35"/>
    </row>
    <row r="69" spans="1:13" x14ac:dyDescent="0.3">
      <c r="A69" s="30">
        <v>0</v>
      </c>
      <c r="B69" s="30" t="s">
        <v>12</v>
      </c>
      <c r="C69" s="30" t="s">
        <v>14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5">
        <v>0</v>
      </c>
      <c r="J69" s="35"/>
    </row>
    <row r="70" spans="1:13" x14ac:dyDescent="0.3">
      <c r="A70" s="30">
        <v>0</v>
      </c>
      <c r="B70" s="30" t="s">
        <v>12</v>
      </c>
      <c r="C70" s="30" t="s">
        <v>13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5">
        <v>0</v>
      </c>
      <c r="J70" s="35"/>
    </row>
    <row r="71" spans="1:13" x14ac:dyDescent="0.3">
      <c r="A71" s="30">
        <v>0</v>
      </c>
      <c r="B71" s="30" t="s">
        <v>12</v>
      </c>
      <c r="C71" s="30" t="s">
        <v>11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5">
        <v>161735080</v>
      </c>
      <c r="J71" s="35"/>
    </row>
    <row r="72" spans="1:13" x14ac:dyDescent="0.3">
      <c r="A72" s="36">
        <v>0</v>
      </c>
      <c r="B72" s="36" t="s">
        <v>10</v>
      </c>
      <c r="C72" s="36" t="s">
        <v>9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5">
        <v>154470000</v>
      </c>
      <c r="J72" s="35"/>
    </row>
    <row r="73" spans="1:13" ht="15.6" x14ac:dyDescent="0.3">
      <c r="A73" s="30"/>
      <c r="B73" s="34" t="s">
        <v>8</v>
      </c>
      <c r="C73" s="33"/>
      <c r="D73" s="32">
        <f>+D74</f>
        <v>0</v>
      </c>
      <c r="E73" s="31">
        <f>+E74</f>
        <v>0</v>
      </c>
      <c r="F73" s="31">
        <v>0</v>
      </c>
      <c r="G73" s="31">
        <f>+G74</f>
        <v>0</v>
      </c>
      <c r="H73" s="31">
        <f>+H74</f>
        <v>0</v>
      </c>
      <c r="I73" s="31">
        <f>+I74</f>
        <v>0</v>
      </c>
      <c r="J73" s="31">
        <f>+J74</f>
        <v>0</v>
      </c>
    </row>
    <row r="74" spans="1:13" s="26" customFormat="1" ht="16.2" thickBot="1" x14ac:dyDescent="0.35">
      <c r="A74" s="30"/>
      <c r="B74" s="29"/>
      <c r="C74" s="28"/>
      <c r="D74" s="27"/>
      <c r="E74" s="27"/>
      <c r="F74" s="27"/>
      <c r="G74" s="27"/>
      <c r="H74" s="27"/>
      <c r="I74" s="27"/>
      <c r="J74" s="27"/>
      <c r="K74" s="1"/>
      <c r="L74" s="2"/>
      <c r="M74" s="1"/>
    </row>
    <row r="75" spans="1:13" ht="15.6" x14ac:dyDescent="0.3">
      <c r="A75" s="25" t="s">
        <v>7</v>
      </c>
      <c r="B75" s="24"/>
      <c r="C75" s="23"/>
      <c r="D75" s="22">
        <f>+D37+D8</f>
        <v>1192080555607</v>
      </c>
      <c r="E75" s="22">
        <f>+E37+E8</f>
        <v>1449998770226</v>
      </c>
      <c r="F75" s="22">
        <f>+F37+F8</f>
        <v>6847058197</v>
      </c>
      <c r="G75" s="22">
        <f>+G37+G8</f>
        <v>107469205186</v>
      </c>
      <c r="H75" s="22">
        <f>+H37+H8</f>
        <v>80851201815</v>
      </c>
      <c r="I75" s="22">
        <f>+I37+I8</f>
        <v>2676100252</v>
      </c>
      <c r="J75" s="22">
        <f>+J37+J8</f>
        <v>2541457178844</v>
      </c>
    </row>
    <row r="76" spans="1:13" ht="15.6" x14ac:dyDescent="0.3">
      <c r="A76" s="12" t="s">
        <v>6</v>
      </c>
      <c r="B76" s="21"/>
      <c r="C76" s="21"/>
      <c r="D76" s="20"/>
      <c r="E76" s="20"/>
      <c r="F76" s="20"/>
      <c r="G76" s="20"/>
      <c r="H76" s="20"/>
      <c r="I76" s="20"/>
      <c r="J76" s="20"/>
      <c r="K76" s="20"/>
      <c r="L76" s="1"/>
      <c r="M76" s="2"/>
    </row>
    <row r="77" spans="1:13" s="4" customFormat="1" ht="12.75" customHeight="1" x14ac:dyDescent="0.3">
      <c r="A77" s="16" t="s">
        <v>5</v>
      </c>
      <c r="B77" s="19"/>
      <c r="C77" s="6"/>
      <c r="D77" s="16"/>
      <c r="E77" s="10"/>
      <c r="F77" s="10"/>
      <c r="G77" s="10"/>
      <c r="H77" s="10"/>
      <c r="I77" s="10"/>
      <c r="J77" s="10"/>
      <c r="K77" s="10"/>
      <c r="M77" s="5"/>
    </row>
    <row r="78" spans="1:13" s="4" customFormat="1" ht="13.2" customHeight="1" x14ac:dyDescent="0.3">
      <c r="A78" s="16" t="s">
        <v>4</v>
      </c>
      <c r="B78" s="18"/>
      <c r="C78" s="17"/>
      <c r="D78" s="16"/>
      <c r="F78" s="11"/>
      <c r="G78" s="11"/>
      <c r="H78" s="8"/>
      <c r="I78" s="8"/>
      <c r="J78" s="8"/>
      <c r="K78" s="7"/>
      <c r="L78" s="8"/>
      <c r="M78" s="5"/>
    </row>
    <row r="79" spans="1:13" s="4" customFormat="1" ht="13.2" customHeight="1" x14ac:dyDescent="0.3">
      <c r="A79" s="16" t="s">
        <v>3</v>
      </c>
      <c r="B79" s="8"/>
      <c r="C79" s="8"/>
      <c r="D79" s="16"/>
      <c r="F79" s="11"/>
      <c r="G79" s="11"/>
      <c r="H79" s="15"/>
      <c r="I79" s="8"/>
      <c r="J79" s="8"/>
      <c r="K79" s="7"/>
      <c r="L79" s="8"/>
      <c r="M79" s="5"/>
    </row>
    <row r="80" spans="1:13" s="4" customFormat="1" ht="13.2" customHeight="1" x14ac:dyDescent="0.3">
      <c r="B80" s="8"/>
      <c r="C80" s="8"/>
      <c r="D80" s="8"/>
      <c r="E80" s="14"/>
      <c r="F80" s="13"/>
      <c r="G80" s="11"/>
      <c r="H80" s="8"/>
      <c r="I80" s="8"/>
      <c r="J80" s="8"/>
      <c r="K80" s="7"/>
      <c r="L80" s="8"/>
      <c r="M80" s="5"/>
    </row>
    <row r="81" spans="1:13" s="4" customFormat="1" ht="13.2" customHeight="1" x14ac:dyDescent="0.3">
      <c r="A81" s="12"/>
      <c r="B81" s="8"/>
      <c r="C81" s="8"/>
      <c r="D81" s="8"/>
      <c r="E81" s="8"/>
      <c r="F81" s="11"/>
      <c r="G81" s="8"/>
      <c r="H81" s="8"/>
      <c r="I81" s="8"/>
      <c r="J81" s="8"/>
      <c r="K81" s="10"/>
      <c r="L81" s="8"/>
      <c r="M81" s="5"/>
    </row>
    <row r="82" spans="1:13" s="4" customFormat="1" ht="13.2" x14ac:dyDescent="0.3">
      <c r="A82" s="9" t="s">
        <v>2</v>
      </c>
      <c r="B82" s="6"/>
      <c r="C82" s="6"/>
      <c r="D82" s="8"/>
      <c r="E82" s="6"/>
      <c r="F82" s="6"/>
      <c r="G82" s="8"/>
      <c r="H82" s="8"/>
      <c r="I82" s="6"/>
      <c r="J82" s="6"/>
      <c r="K82" s="7"/>
      <c r="L82" s="6"/>
      <c r="M82" s="5"/>
    </row>
    <row r="83" spans="1:13" s="4" customFormat="1" ht="13.2" x14ac:dyDescent="0.3">
      <c r="A83" s="9" t="s">
        <v>1</v>
      </c>
      <c r="B83" s="6"/>
      <c r="C83" s="6"/>
      <c r="D83" s="8"/>
      <c r="E83" s="6"/>
      <c r="F83" s="6"/>
      <c r="G83" s="6"/>
      <c r="H83" s="8"/>
      <c r="I83" s="6"/>
      <c r="J83" s="6"/>
      <c r="K83" s="7"/>
      <c r="L83" s="6"/>
      <c r="M83" s="5"/>
    </row>
    <row r="84" spans="1:13" s="4" customFormat="1" ht="13.2" x14ac:dyDescent="0.3">
      <c r="A84" s="9" t="s">
        <v>0</v>
      </c>
      <c r="B84" s="6"/>
      <c r="C84" s="6"/>
      <c r="D84" s="6"/>
      <c r="E84" s="6"/>
      <c r="F84" s="6"/>
      <c r="G84" s="6"/>
      <c r="H84" s="8"/>
      <c r="I84" s="6"/>
      <c r="J84" s="6"/>
      <c r="K84" s="7"/>
      <c r="L84" s="6"/>
      <c r="M84" s="5"/>
    </row>
    <row r="85" spans="1:13" s="4" customFormat="1" ht="13.2" x14ac:dyDescent="0.3">
      <c r="A85" s="9"/>
      <c r="B85" s="6"/>
      <c r="C85" s="6"/>
      <c r="D85" s="6"/>
      <c r="E85" s="6"/>
      <c r="F85" s="6"/>
      <c r="G85" s="6"/>
      <c r="H85" s="8"/>
      <c r="I85" s="6"/>
      <c r="J85" s="6"/>
      <c r="K85" s="7"/>
      <c r="L85" s="6"/>
      <c r="M85" s="5"/>
    </row>
  </sheetData>
  <mergeCells count="14">
    <mergeCell ref="H6:H7"/>
    <mergeCell ref="G5:I5"/>
    <mergeCell ref="I6:I7"/>
    <mergeCell ref="A8:B8"/>
    <mergeCell ref="A1:K1"/>
    <mergeCell ref="A2:K2"/>
    <mergeCell ref="A4:K4"/>
    <mergeCell ref="E5:F5"/>
    <mergeCell ref="A37:B37"/>
    <mergeCell ref="A75:B75"/>
    <mergeCell ref="E6:E7"/>
    <mergeCell ref="F6:F7"/>
    <mergeCell ref="A3:J3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ACCRUED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</dc:creator>
  <cp:lastModifiedBy>rosse</cp:lastModifiedBy>
  <dcterms:created xsi:type="dcterms:W3CDTF">2021-07-27T01:03:27Z</dcterms:created>
  <dcterms:modified xsi:type="dcterms:W3CDTF">2021-07-27T01:07:18Z</dcterms:modified>
</cp:coreProperties>
</file>