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2019\12 2019\"/>
    </mc:Choice>
  </mc:AlternateContent>
  <xr:revisionPtr revIDLastSave="0" documentId="8_{28105A0F-0AC9-4B1F-B9F1-DEE3287B977B}" xr6:coauthVersionLast="47" xr6:coauthVersionMax="47" xr10:uidLastSave="{00000000-0000-0000-0000-000000000000}"/>
  <bookViews>
    <workbookView xWindow="-108" yWindow="-108" windowWidth="23256" windowHeight="12576" xr2:uid="{AD593173-BC74-43A1-B4D2-66B78A8977A7}"/>
  </bookViews>
  <sheets>
    <sheet name="MONTHLY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 s="1"/>
  <c r="H10" i="1"/>
  <c r="I10" i="1"/>
  <c r="E11" i="1"/>
  <c r="E10" i="1" s="1"/>
  <c r="E9" i="1" s="1"/>
  <c r="F11" i="1"/>
  <c r="F10" i="1" s="1"/>
  <c r="F9" i="1" s="1"/>
  <c r="J12" i="1"/>
  <c r="J11" i="1" s="1"/>
  <c r="J10" i="1" s="1"/>
  <c r="J13" i="1"/>
  <c r="J14" i="1"/>
  <c r="J15" i="1"/>
  <c r="D16" i="1"/>
  <c r="D11" i="1" s="1"/>
  <c r="D10" i="1" s="1"/>
  <c r="D9" i="1" s="1"/>
  <c r="J16" i="1"/>
  <c r="J17" i="1"/>
  <c r="J18" i="1"/>
  <c r="D19" i="1"/>
  <c r="E19" i="1"/>
  <c r="F19" i="1"/>
  <c r="G19" i="1"/>
  <c r="H19" i="1"/>
  <c r="H9" i="1" s="1"/>
  <c r="I19" i="1"/>
  <c r="I9" i="1" s="1"/>
  <c r="J20" i="1"/>
  <c r="J19" i="1" s="1"/>
  <c r="J21" i="1"/>
  <c r="J22" i="1"/>
  <c r="J23" i="1"/>
  <c r="E24" i="1"/>
  <c r="F24" i="1"/>
  <c r="G24" i="1"/>
  <c r="H24" i="1"/>
  <c r="I24" i="1"/>
  <c r="J25" i="1"/>
  <c r="J26" i="1"/>
  <c r="J27" i="1"/>
  <c r="J24" i="1" s="1"/>
  <c r="J28" i="1"/>
  <c r="J29" i="1"/>
  <c r="J30" i="1"/>
  <c r="J31" i="1"/>
  <c r="J32" i="1"/>
  <c r="H33" i="1"/>
  <c r="D34" i="1"/>
  <c r="D33" i="1" s="1"/>
  <c r="D68" i="1" s="1"/>
  <c r="E34" i="1"/>
  <c r="F34" i="1"/>
  <c r="G34" i="1"/>
  <c r="H34" i="1"/>
  <c r="I34" i="1"/>
  <c r="I33" i="1" s="1"/>
  <c r="I68" i="1" s="1"/>
  <c r="J35" i="1"/>
  <c r="J34" i="1" s="1"/>
  <c r="D36" i="1"/>
  <c r="E36" i="1"/>
  <c r="F36" i="1"/>
  <c r="G36" i="1"/>
  <c r="H36" i="1"/>
  <c r="I36" i="1"/>
  <c r="J37" i="1"/>
  <c r="J36" i="1" s="1"/>
  <c r="D38" i="1"/>
  <c r="E38" i="1"/>
  <c r="F38" i="1"/>
  <c r="G38" i="1"/>
  <c r="H38" i="1"/>
  <c r="I38" i="1"/>
  <c r="J39" i="1"/>
  <c r="J38" i="1" s="1"/>
  <c r="D40" i="1"/>
  <c r="H40" i="1"/>
  <c r="I40" i="1"/>
  <c r="J41" i="1"/>
  <c r="J42" i="1"/>
  <c r="J43" i="1"/>
  <c r="D44" i="1"/>
  <c r="E44" i="1"/>
  <c r="E40" i="1" s="1"/>
  <c r="E33" i="1" s="1"/>
  <c r="E68" i="1" s="1"/>
  <c r="F44" i="1"/>
  <c r="J44" i="1" s="1"/>
  <c r="J40" i="1" s="1"/>
  <c r="G44" i="1"/>
  <c r="G40" i="1" s="1"/>
  <c r="G33" i="1" s="1"/>
  <c r="G68" i="1" s="1"/>
  <c r="H44" i="1"/>
  <c r="I44" i="1"/>
  <c r="J45" i="1"/>
  <c r="J46" i="1"/>
  <c r="J47" i="1"/>
  <c r="J48" i="1"/>
  <c r="J49" i="1"/>
  <c r="E50" i="1"/>
  <c r="F50" i="1"/>
  <c r="G50" i="1"/>
  <c r="H50" i="1"/>
  <c r="I50" i="1"/>
  <c r="J52" i="1"/>
  <c r="J50" i="1" s="1"/>
  <c r="J53" i="1"/>
  <c r="J55" i="1"/>
  <c r="J56" i="1"/>
  <c r="J57" i="1"/>
  <c r="J58" i="1"/>
  <c r="J59" i="1"/>
  <c r="J60" i="1"/>
  <c r="J61" i="1"/>
  <c r="J62" i="1"/>
  <c r="J63" i="1"/>
  <c r="J64" i="1"/>
  <c r="E66" i="1"/>
  <c r="F66" i="1"/>
  <c r="G66" i="1"/>
  <c r="H66" i="1"/>
  <c r="I66" i="1"/>
  <c r="J66" i="1"/>
  <c r="J9" i="1" l="1"/>
  <c r="H68" i="1"/>
  <c r="J33" i="1"/>
  <c r="J68" i="1" s="1"/>
  <c r="F40" i="1"/>
  <c r="F33" i="1" s="1"/>
  <c r="F68" i="1" s="1"/>
</calcChain>
</file>

<file path=xl/sharedStrings.xml><?xml version="1.0" encoding="utf-8"?>
<sst xmlns="http://schemas.openxmlformats.org/spreadsheetml/2006/main" count="122" uniqueCount="108">
  <si>
    <t xml:space="preserve">                 Multilateral and Operations Financing Division</t>
  </si>
  <si>
    <t xml:space="preserve">                 Debt and Public Credit Office</t>
  </si>
  <si>
    <t>SOURCE:  Secretariat of Finance. Bogotá D.C.</t>
  </si>
  <si>
    <t>Current rate UVR: Colombian peso / UVR 31- 12-2019: COP 270,7132.</t>
  </si>
  <si>
    <t>Current exchange rate US dollar / Euro 31-12-2019: USD1,1234.</t>
  </si>
  <si>
    <t>Current exchange rate Colombian peso / US dollar 1- 01-2020: COP 3.277,14.</t>
  </si>
  <si>
    <t>Amounts in COP</t>
  </si>
  <si>
    <t>TOTAL PUBLIC DEBT</t>
  </si>
  <si>
    <t>Operaciones de Manejo</t>
  </si>
  <si>
    <t>180425-0-2018</t>
  </si>
  <si>
    <t>Standard &amp; Poor´s</t>
  </si>
  <si>
    <t>190124-0-2019</t>
  </si>
  <si>
    <t>Moody's Investors Service</t>
  </si>
  <si>
    <t>160303-0-2016</t>
  </si>
  <si>
    <t>150403-0-2015</t>
  </si>
  <si>
    <t>KFW</t>
  </si>
  <si>
    <t>Minhacienda Garantía KFW</t>
  </si>
  <si>
    <t>Minhacienda Garantía BIRF 7609</t>
  </si>
  <si>
    <t>Minhacienda Garantía BIRF 7365</t>
  </si>
  <si>
    <t>Foncontingencias</t>
  </si>
  <si>
    <t>Minhacienda Garantía BID 1812</t>
  </si>
  <si>
    <t>Isda Barclays Bank</t>
  </si>
  <si>
    <t>Fitch  Mexico S.A. Riesgo Crediticio</t>
  </si>
  <si>
    <t>Agente de proceso IFC</t>
  </si>
  <si>
    <t>Deutsche Bank Trust Company Américas</t>
  </si>
  <si>
    <t>Bonoglobal 2028</t>
  </si>
  <si>
    <t>Corporation Service Company</t>
  </si>
  <si>
    <t>IFC 26473</t>
  </si>
  <si>
    <t>Agente IFC 38347</t>
  </si>
  <si>
    <t>Agente IFC 39772</t>
  </si>
  <si>
    <t>Bonos externos</t>
  </si>
  <si>
    <t>Bolsa de Valores de Luxemburgo</t>
  </si>
  <si>
    <t>Related Contracts and Others</t>
  </si>
  <si>
    <t>CAF 4536</t>
  </si>
  <si>
    <t xml:space="preserve">CAF 4081 </t>
  </si>
  <si>
    <t>IRDB 7365 USD</t>
  </si>
  <si>
    <t>IRDB 7365 COP</t>
  </si>
  <si>
    <t xml:space="preserve">IRDB 7365 </t>
  </si>
  <si>
    <t xml:space="preserve">IRDB 7162 </t>
  </si>
  <si>
    <t>IDB 1812</t>
  </si>
  <si>
    <t xml:space="preserve">IDB 1385 </t>
  </si>
  <si>
    <t>MULTILATERAL BANKS</t>
  </si>
  <si>
    <t>774-I</t>
  </si>
  <si>
    <t>ICO 774</t>
  </si>
  <si>
    <t>STATE-OWNED BANKS</t>
  </si>
  <si>
    <t>KFW-2007</t>
  </si>
  <si>
    <t>KFW 2007</t>
  </si>
  <si>
    <t>DEVELOPMENT BANKS</t>
  </si>
  <si>
    <t>GLOBAL BOND 2028</t>
  </si>
  <si>
    <t>GLOBAL BONS 2028</t>
  </si>
  <si>
    <t>FOREIGN BONDS</t>
  </si>
  <si>
    <t>FOREIGN DEBT</t>
  </si>
  <si>
    <t>Estructuración PEC</t>
  </si>
  <si>
    <t>Itaú Comisionísta de Bolsa</t>
  </si>
  <si>
    <t>190429-0-2019</t>
  </si>
  <si>
    <t>Gestión Fiduciaria</t>
  </si>
  <si>
    <t>Emisión y colocación</t>
  </si>
  <si>
    <t xml:space="preserve">Fitch Ratings Colombia S,A, </t>
  </si>
  <si>
    <t>190445-0-2019-PEC</t>
  </si>
  <si>
    <t>|Deceval S.A.</t>
  </si>
  <si>
    <t>Contrato 190360-0-2019</t>
  </si>
  <si>
    <t>BRC Investor Service</t>
  </si>
  <si>
    <t>SUBASTA PEC</t>
  </si>
  <si>
    <t>Bolsa de Valores de Colombia S,A,</t>
  </si>
  <si>
    <t>BONOS PEC 2019</t>
  </si>
  <si>
    <t>Bonos PEC</t>
  </si>
  <si>
    <t xml:space="preserve">Superfinanciera </t>
  </si>
  <si>
    <t>PEC 2019 - O 29</t>
  </si>
  <si>
    <t>INT. PEC. 2003</t>
  </si>
  <si>
    <t>PEC 2019 - O 20</t>
  </si>
  <si>
    <t>PEC 2019 - D 10</t>
  </si>
  <si>
    <t>PEC 2019 - A 5</t>
  </si>
  <si>
    <t>BONDS ISSUED</t>
  </si>
  <si>
    <t>Tranche 2</t>
  </si>
  <si>
    <t>Tranche 1</t>
  </si>
  <si>
    <t>180046-0-2018</t>
  </si>
  <si>
    <t>Bancolombia</t>
  </si>
  <si>
    <t>160302-0-2016</t>
  </si>
  <si>
    <t>190369-0-2019</t>
  </si>
  <si>
    <t>BBVA 2019</t>
  </si>
  <si>
    <t>150411-0-2015</t>
  </si>
  <si>
    <t>BBVA 2015</t>
  </si>
  <si>
    <t>140203-0-2014</t>
  </si>
  <si>
    <t xml:space="preserve">Helm Bank </t>
  </si>
  <si>
    <t>Financial Development Territorial S.A. FINDETER</t>
  </si>
  <si>
    <t>COMMERCIAL LENDING</t>
  </si>
  <si>
    <t>LOCAL DEBT</t>
  </si>
  <si>
    <t>Number</t>
  </si>
  <si>
    <t>CODE</t>
  </si>
  <si>
    <t>Balance</t>
  </si>
  <si>
    <t>Fees</t>
  </si>
  <si>
    <t>Interests</t>
  </si>
  <si>
    <t>Principal</t>
  </si>
  <si>
    <t>Adjustments</t>
  </si>
  <si>
    <t>Disbursements</t>
  </si>
  <si>
    <t>OF FINANCE</t>
  </si>
  <si>
    <t xml:space="preserve">Outstanding principal </t>
  </si>
  <si>
    <t>PAYMENTS</t>
  </si>
  <si>
    <t>Changes in government debt</t>
  </si>
  <si>
    <t>Contract</t>
  </si>
  <si>
    <t>LENDING INSTITUTION</t>
  </si>
  <si>
    <t>MINISTRY</t>
  </si>
  <si>
    <t xml:space="preserve">          </t>
  </si>
  <si>
    <t xml:space="preserve">                       </t>
  </si>
  <si>
    <t>December  2019</t>
  </si>
  <si>
    <t>PUBLIC DEBT MONTHLY REPORT</t>
  </si>
  <si>
    <t>DEBT AND PUBLIC CREDIT OFFICE</t>
  </si>
  <si>
    <t>CENTRAL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</si>
</sst>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$_-;\-* #,##0.00\ _$_-;_-* &quot;-&quot;??\ _$_-;_-@_-"/>
    <numFmt numFmtId="165" formatCode="#,##0.000000000000"/>
    <numFmt numFmtId="166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43" fontId="3" fillId="2" borderId="0" xfId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horizontal="left" vertical="center"/>
    </xf>
    <xf numFmtId="43" fontId="2" fillId="2" borderId="0" xfId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 wrapText="1"/>
    </xf>
    <xf numFmtId="164" fontId="2" fillId="2" borderId="0" xfId="1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43" fontId="6" fillId="2" borderId="0" xfId="1" applyFont="1" applyFill="1" applyAlignment="1">
      <alignment vertical="center"/>
    </xf>
    <xf numFmtId="3" fontId="7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center" vertical="center"/>
    </xf>
    <xf numFmtId="3" fontId="7" fillId="2" borderId="5" xfId="0" quotePrefix="1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vertical="center"/>
    </xf>
    <xf numFmtId="16" fontId="7" fillId="2" borderId="4" xfId="0" quotePrefix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vertical="center"/>
    </xf>
    <xf numFmtId="3" fontId="6" fillId="2" borderId="5" xfId="0" quotePrefix="1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16" fontId="6" fillId="2" borderId="4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1" fontId="6" fillId="2" borderId="4" xfId="0" quotePrefix="1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vertical="center"/>
    </xf>
    <xf numFmtId="1" fontId="8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vertical="center"/>
    </xf>
    <xf numFmtId="3" fontId="7" fillId="2" borderId="7" xfId="0" applyNumberFormat="1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horizontal="center" vertical="center"/>
    </xf>
    <xf numFmtId="3" fontId="7" fillId="2" borderId="8" xfId="0" quotePrefix="1" applyNumberFormat="1" applyFont="1" applyFill="1" applyBorder="1" applyAlignment="1">
      <alignment horizontal="center" vertical="center"/>
    </xf>
    <xf numFmtId="3" fontId="7" fillId="2" borderId="9" xfId="0" quotePrefix="1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10" xfId="0" quotePrefix="1" applyNumberFormat="1" applyFont="1" applyFill="1" applyBorder="1" applyAlignment="1">
      <alignment horizontal="center" vertical="center"/>
    </xf>
    <xf numFmtId="166" fontId="5" fillId="2" borderId="6" xfId="2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3" fontId="7" fillId="2" borderId="0" xfId="0" applyNumberFormat="1" applyFont="1" applyFill="1" applyAlignment="1">
      <alignment horizontal="centerContinuous" vertical="center"/>
    </xf>
    <xf numFmtId="3" fontId="7" fillId="2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Continuous" vertical="center"/>
    </xf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DFC1A7A0-130D-4DA0-8716-3BE3E8C99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FD2D-B7B4-4D78-80FA-3F285CEC3923}">
  <dimension ref="A1:O81"/>
  <sheetViews>
    <sheetView tabSelected="1" topLeftCell="A53" zoomScale="130" zoomScaleNormal="130" workbookViewId="0">
      <selection activeCell="D82" sqref="D82"/>
    </sheetView>
  </sheetViews>
  <sheetFormatPr baseColWidth="10" defaultRowHeight="13.2" x14ac:dyDescent="0.3"/>
  <cols>
    <col min="1" max="1" width="16.44140625" style="1" customWidth="1"/>
    <col min="2" max="2" width="35" style="1" customWidth="1"/>
    <col min="3" max="3" width="22.44140625" style="3" customWidth="1"/>
    <col min="4" max="4" width="27.44140625" style="1" customWidth="1"/>
    <col min="5" max="8" width="19.6640625" style="1" customWidth="1"/>
    <col min="9" max="9" width="19.33203125" style="1" customWidth="1"/>
    <col min="10" max="10" width="26" style="1" bestFit="1" customWidth="1"/>
    <col min="11" max="11" width="3" style="1" customWidth="1"/>
    <col min="12" max="12" width="25.33203125" style="2" bestFit="1" customWidth="1"/>
    <col min="13" max="13" width="18" style="1" bestFit="1" customWidth="1"/>
    <col min="14" max="14" width="11.5546875" style="1"/>
    <col min="15" max="15" width="18.5546875" style="1" bestFit="1" customWidth="1"/>
    <col min="16" max="254" width="11.5546875" style="1"/>
    <col min="255" max="255" width="16.44140625" style="1" customWidth="1"/>
    <col min="256" max="256" width="35" style="1" customWidth="1"/>
    <col min="257" max="257" width="22.44140625" style="1" customWidth="1"/>
    <col min="258" max="258" width="23.6640625" style="1" customWidth="1"/>
    <col min="259" max="262" width="19.6640625" style="1" customWidth="1"/>
    <col min="263" max="263" width="16.6640625" style="1" customWidth="1"/>
    <col min="264" max="264" width="13.6640625" style="1" customWidth="1"/>
    <col min="265" max="265" width="0" style="1" hidden="1" customWidth="1"/>
    <col min="266" max="266" width="23.6640625" style="1" customWidth="1"/>
    <col min="267" max="267" width="3" style="1" customWidth="1"/>
    <col min="268" max="268" width="25.33203125" style="1" bestFit="1" customWidth="1"/>
    <col min="269" max="269" width="18" style="1" bestFit="1" customWidth="1"/>
    <col min="270" max="270" width="11.5546875" style="1"/>
    <col min="271" max="271" width="18.5546875" style="1" bestFit="1" customWidth="1"/>
    <col min="272" max="510" width="11.5546875" style="1"/>
    <col min="511" max="511" width="16.44140625" style="1" customWidth="1"/>
    <col min="512" max="512" width="35" style="1" customWidth="1"/>
    <col min="513" max="513" width="22.44140625" style="1" customWidth="1"/>
    <col min="514" max="514" width="23.6640625" style="1" customWidth="1"/>
    <col min="515" max="518" width="19.6640625" style="1" customWidth="1"/>
    <col min="519" max="519" width="16.6640625" style="1" customWidth="1"/>
    <col min="520" max="520" width="13.6640625" style="1" customWidth="1"/>
    <col min="521" max="521" width="0" style="1" hidden="1" customWidth="1"/>
    <col min="522" max="522" width="23.6640625" style="1" customWidth="1"/>
    <col min="523" max="523" width="3" style="1" customWidth="1"/>
    <col min="524" max="524" width="25.33203125" style="1" bestFit="1" customWidth="1"/>
    <col min="525" max="525" width="18" style="1" bestFit="1" customWidth="1"/>
    <col min="526" max="526" width="11.5546875" style="1"/>
    <col min="527" max="527" width="18.5546875" style="1" bestFit="1" customWidth="1"/>
    <col min="528" max="766" width="11.5546875" style="1"/>
    <col min="767" max="767" width="16.44140625" style="1" customWidth="1"/>
    <col min="768" max="768" width="35" style="1" customWidth="1"/>
    <col min="769" max="769" width="22.44140625" style="1" customWidth="1"/>
    <col min="770" max="770" width="23.6640625" style="1" customWidth="1"/>
    <col min="771" max="774" width="19.6640625" style="1" customWidth="1"/>
    <col min="775" max="775" width="16.6640625" style="1" customWidth="1"/>
    <col min="776" max="776" width="13.6640625" style="1" customWidth="1"/>
    <col min="777" max="777" width="0" style="1" hidden="1" customWidth="1"/>
    <col min="778" max="778" width="23.6640625" style="1" customWidth="1"/>
    <col min="779" max="779" width="3" style="1" customWidth="1"/>
    <col min="780" max="780" width="25.33203125" style="1" bestFit="1" customWidth="1"/>
    <col min="781" max="781" width="18" style="1" bestFit="1" customWidth="1"/>
    <col min="782" max="782" width="11.5546875" style="1"/>
    <col min="783" max="783" width="18.5546875" style="1" bestFit="1" customWidth="1"/>
    <col min="784" max="1022" width="11.5546875" style="1"/>
    <col min="1023" max="1023" width="16.44140625" style="1" customWidth="1"/>
    <col min="1024" max="1024" width="35" style="1" customWidth="1"/>
    <col min="1025" max="1025" width="22.44140625" style="1" customWidth="1"/>
    <col min="1026" max="1026" width="23.6640625" style="1" customWidth="1"/>
    <col min="1027" max="1030" width="19.6640625" style="1" customWidth="1"/>
    <col min="1031" max="1031" width="16.6640625" style="1" customWidth="1"/>
    <col min="1032" max="1032" width="13.6640625" style="1" customWidth="1"/>
    <col min="1033" max="1033" width="0" style="1" hidden="1" customWidth="1"/>
    <col min="1034" max="1034" width="23.6640625" style="1" customWidth="1"/>
    <col min="1035" max="1035" width="3" style="1" customWidth="1"/>
    <col min="1036" max="1036" width="25.33203125" style="1" bestFit="1" customWidth="1"/>
    <col min="1037" max="1037" width="18" style="1" bestFit="1" customWidth="1"/>
    <col min="1038" max="1038" width="11.5546875" style="1"/>
    <col min="1039" max="1039" width="18.5546875" style="1" bestFit="1" customWidth="1"/>
    <col min="1040" max="1278" width="11.5546875" style="1"/>
    <col min="1279" max="1279" width="16.44140625" style="1" customWidth="1"/>
    <col min="1280" max="1280" width="35" style="1" customWidth="1"/>
    <col min="1281" max="1281" width="22.44140625" style="1" customWidth="1"/>
    <col min="1282" max="1282" width="23.6640625" style="1" customWidth="1"/>
    <col min="1283" max="1286" width="19.6640625" style="1" customWidth="1"/>
    <col min="1287" max="1287" width="16.6640625" style="1" customWidth="1"/>
    <col min="1288" max="1288" width="13.6640625" style="1" customWidth="1"/>
    <col min="1289" max="1289" width="0" style="1" hidden="1" customWidth="1"/>
    <col min="1290" max="1290" width="23.6640625" style="1" customWidth="1"/>
    <col min="1291" max="1291" width="3" style="1" customWidth="1"/>
    <col min="1292" max="1292" width="25.33203125" style="1" bestFit="1" customWidth="1"/>
    <col min="1293" max="1293" width="18" style="1" bestFit="1" customWidth="1"/>
    <col min="1294" max="1294" width="11.5546875" style="1"/>
    <col min="1295" max="1295" width="18.5546875" style="1" bestFit="1" customWidth="1"/>
    <col min="1296" max="1534" width="11.5546875" style="1"/>
    <col min="1535" max="1535" width="16.44140625" style="1" customWidth="1"/>
    <col min="1536" max="1536" width="35" style="1" customWidth="1"/>
    <col min="1537" max="1537" width="22.44140625" style="1" customWidth="1"/>
    <col min="1538" max="1538" width="23.6640625" style="1" customWidth="1"/>
    <col min="1539" max="1542" width="19.6640625" style="1" customWidth="1"/>
    <col min="1543" max="1543" width="16.6640625" style="1" customWidth="1"/>
    <col min="1544" max="1544" width="13.6640625" style="1" customWidth="1"/>
    <col min="1545" max="1545" width="0" style="1" hidden="1" customWidth="1"/>
    <col min="1546" max="1546" width="23.6640625" style="1" customWidth="1"/>
    <col min="1547" max="1547" width="3" style="1" customWidth="1"/>
    <col min="1548" max="1548" width="25.33203125" style="1" bestFit="1" customWidth="1"/>
    <col min="1549" max="1549" width="18" style="1" bestFit="1" customWidth="1"/>
    <col min="1550" max="1550" width="11.5546875" style="1"/>
    <col min="1551" max="1551" width="18.5546875" style="1" bestFit="1" customWidth="1"/>
    <col min="1552" max="1790" width="11.5546875" style="1"/>
    <col min="1791" max="1791" width="16.44140625" style="1" customWidth="1"/>
    <col min="1792" max="1792" width="35" style="1" customWidth="1"/>
    <col min="1793" max="1793" width="22.44140625" style="1" customWidth="1"/>
    <col min="1794" max="1794" width="23.6640625" style="1" customWidth="1"/>
    <col min="1795" max="1798" width="19.6640625" style="1" customWidth="1"/>
    <col min="1799" max="1799" width="16.6640625" style="1" customWidth="1"/>
    <col min="1800" max="1800" width="13.6640625" style="1" customWidth="1"/>
    <col min="1801" max="1801" width="0" style="1" hidden="1" customWidth="1"/>
    <col min="1802" max="1802" width="23.6640625" style="1" customWidth="1"/>
    <col min="1803" max="1803" width="3" style="1" customWidth="1"/>
    <col min="1804" max="1804" width="25.33203125" style="1" bestFit="1" customWidth="1"/>
    <col min="1805" max="1805" width="18" style="1" bestFit="1" customWidth="1"/>
    <col min="1806" max="1806" width="11.5546875" style="1"/>
    <col min="1807" max="1807" width="18.5546875" style="1" bestFit="1" customWidth="1"/>
    <col min="1808" max="2046" width="11.5546875" style="1"/>
    <col min="2047" max="2047" width="16.44140625" style="1" customWidth="1"/>
    <col min="2048" max="2048" width="35" style="1" customWidth="1"/>
    <col min="2049" max="2049" width="22.44140625" style="1" customWidth="1"/>
    <col min="2050" max="2050" width="23.6640625" style="1" customWidth="1"/>
    <col min="2051" max="2054" width="19.6640625" style="1" customWidth="1"/>
    <col min="2055" max="2055" width="16.6640625" style="1" customWidth="1"/>
    <col min="2056" max="2056" width="13.6640625" style="1" customWidth="1"/>
    <col min="2057" max="2057" width="0" style="1" hidden="1" customWidth="1"/>
    <col min="2058" max="2058" width="23.6640625" style="1" customWidth="1"/>
    <col min="2059" max="2059" width="3" style="1" customWidth="1"/>
    <col min="2060" max="2060" width="25.33203125" style="1" bestFit="1" customWidth="1"/>
    <col min="2061" max="2061" width="18" style="1" bestFit="1" customWidth="1"/>
    <col min="2062" max="2062" width="11.5546875" style="1"/>
    <col min="2063" max="2063" width="18.5546875" style="1" bestFit="1" customWidth="1"/>
    <col min="2064" max="2302" width="11.5546875" style="1"/>
    <col min="2303" max="2303" width="16.44140625" style="1" customWidth="1"/>
    <col min="2304" max="2304" width="35" style="1" customWidth="1"/>
    <col min="2305" max="2305" width="22.44140625" style="1" customWidth="1"/>
    <col min="2306" max="2306" width="23.6640625" style="1" customWidth="1"/>
    <col min="2307" max="2310" width="19.6640625" style="1" customWidth="1"/>
    <col min="2311" max="2311" width="16.6640625" style="1" customWidth="1"/>
    <col min="2312" max="2312" width="13.6640625" style="1" customWidth="1"/>
    <col min="2313" max="2313" width="0" style="1" hidden="1" customWidth="1"/>
    <col min="2314" max="2314" width="23.6640625" style="1" customWidth="1"/>
    <col min="2315" max="2315" width="3" style="1" customWidth="1"/>
    <col min="2316" max="2316" width="25.33203125" style="1" bestFit="1" customWidth="1"/>
    <col min="2317" max="2317" width="18" style="1" bestFit="1" customWidth="1"/>
    <col min="2318" max="2318" width="11.5546875" style="1"/>
    <col min="2319" max="2319" width="18.5546875" style="1" bestFit="1" customWidth="1"/>
    <col min="2320" max="2558" width="11.5546875" style="1"/>
    <col min="2559" max="2559" width="16.44140625" style="1" customWidth="1"/>
    <col min="2560" max="2560" width="35" style="1" customWidth="1"/>
    <col min="2561" max="2561" width="22.44140625" style="1" customWidth="1"/>
    <col min="2562" max="2562" width="23.6640625" style="1" customWidth="1"/>
    <col min="2563" max="2566" width="19.6640625" style="1" customWidth="1"/>
    <col min="2567" max="2567" width="16.6640625" style="1" customWidth="1"/>
    <col min="2568" max="2568" width="13.6640625" style="1" customWidth="1"/>
    <col min="2569" max="2569" width="0" style="1" hidden="1" customWidth="1"/>
    <col min="2570" max="2570" width="23.6640625" style="1" customWidth="1"/>
    <col min="2571" max="2571" width="3" style="1" customWidth="1"/>
    <col min="2572" max="2572" width="25.33203125" style="1" bestFit="1" customWidth="1"/>
    <col min="2573" max="2573" width="18" style="1" bestFit="1" customWidth="1"/>
    <col min="2574" max="2574" width="11.5546875" style="1"/>
    <col min="2575" max="2575" width="18.5546875" style="1" bestFit="1" customWidth="1"/>
    <col min="2576" max="2814" width="11.5546875" style="1"/>
    <col min="2815" max="2815" width="16.44140625" style="1" customWidth="1"/>
    <col min="2816" max="2816" width="35" style="1" customWidth="1"/>
    <col min="2817" max="2817" width="22.44140625" style="1" customWidth="1"/>
    <col min="2818" max="2818" width="23.6640625" style="1" customWidth="1"/>
    <col min="2819" max="2822" width="19.6640625" style="1" customWidth="1"/>
    <col min="2823" max="2823" width="16.6640625" style="1" customWidth="1"/>
    <col min="2824" max="2824" width="13.6640625" style="1" customWidth="1"/>
    <col min="2825" max="2825" width="0" style="1" hidden="1" customWidth="1"/>
    <col min="2826" max="2826" width="23.6640625" style="1" customWidth="1"/>
    <col min="2827" max="2827" width="3" style="1" customWidth="1"/>
    <col min="2828" max="2828" width="25.33203125" style="1" bestFit="1" customWidth="1"/>
    <col min="2829" max="2829" width="18" style="1" bestFit="1" customWidth="1"/>
    <col min="2830" max="2830" width="11.5546875" style="1"/>
    <col min="2831" max="2831" width="18.5546875" style="1" bestFit="1" customWidth="1"/>
    <col min="2832" max="3070" width="11.5546875" style="1"/>
    <col min="3071" max="3071" width="16.44140625" style="1" customWidth="1"/>
    <col min="3072" max="3072" width="35" style="1" customWidth="1"/>
    <col min="3073" max="3073" width="22.44140625" style="1" customWidth="1"/>
    <col min="3074" max="3074" width="23.6640625" style="1" customWidth="1"/>
    <col min="3075" max="3078" width="19.6640625" style="1" customWidth="1"/>
    <col min="3079" max="3079" width="16.6640625" style="1" customWidth="1"/>
    <col min="3080" max="3080" width="13.6640625" style="1" customWidth="1"/>
    <col min="3081" max="3081" width="0" style="1" hidden="1" customWidth="1"/>
    <col min="3082" max="3082" width="23.6640625" style="1" customWidth="1"/>
    <col min="3083" max="3083" width="3" style="1" customWidth="1"/>
    <col min="3084" max="3084" width="25.33203125" style="1" bestFit="1" customWidth="1"/>
    <col min="3085" max="3085" width="18" style="1" bestFit="1" customWidth="1"/>
    <col min="3086" max="3086" width="11.5546875" style="1"/>
    <col min="3087" max="3087" width="18.5546875" style="1" bestFit="1" customWidth="1"/>
    <col min="3088" max="3326" width="11.5546875" style="1"/>
    <col min="3327" max="3327" width="16.44140625" style="1" customWidth="1"/>
    <col min="3328" max="3328" width="35" style="1" customWidth="1"/>
    <col min="3329" max="3329" width="22.44140625" style="1" customWidth="1"/>
    <col min="3330" max="3330" width="23.6640625" style="1" customWidth="1"/>
    <col min="3331" max="3334" width="19.6640625" style="1" customWidth="1"/>
    <col min="3335" max="3335" width="16.6640625" style="1" customWidth="1"/>
    <col min="3336" max="3336" width="13.6640625" style="1" customWidth="1"/>
    <col min="3337" max="3337" width="0" style="1" hidden="1" customWidth="1"/>
    <col min="3338" max="3338" width="23.6640625" style="1" customWidth="1"/>
    <col min="3339" max="3339" width="3" style="1" customWidth="1"/>
    <col min="3340" max="3340" width="25.33203125" style="1" bestFit="1" customWidth="1"/>
    <col min="3341" max="3341" width="18" style="1" bestFit="1" customWidth="1"/>
    <col min="3342" max="3342" width="11.5546875" style="1"/>
    <col min="3343" max="3343" width="18.5546875" style="1" bestFit="1" customWidth="1"/>
    <col min="3344" max="3582" width="11.5546875" style="1"/>
    <col min="3583" max="3583" width="16.44140625" style="1" customWidth="1"/>
    <col min="3584" max="3584" width="35" style="1" customWidth="1"/>
    <col min="3585" max="3585" width="22.44140625" style="1" customWidth="1"/>
    <col min="3586" max="3586" width="23.6640625" style="1" customWidth="1"/>
    <col min="3587" max="3590" width="19.6640625" style="1" customWidth="1"/>
    <col min="3591" max="3591" width="16.6640625" style="1" customWidth="1"/>
    <col min="3592" max="3592" width="13.6640625" style="1" customWidth="1"/>
    <col min="3593" max="3593" width="0" style="1" hidden="1" customWidth="1"/>
    <col min="3594" max="3594" width="23.6640625" style="1" customWidth="1"/>
    <col min="3595" max="3595" width="3" style="1" customWidth="1"/>
    <col min="3596" max="3596" width="25.33203125" style="1" bestFit="1" customWidth="1"/>
    <col min="3597" max="3597" width="18" style="1" bestFit="1" customWidth="1"/>
    <col min="3598" max="3598" width="11.5546875" style="1"/>
    <col min="3599" max="3599" width="18.5546875" style="1" bestFit="1" customWidth="1"/>
    <col min="3600" max="3838" width="11.5546875" style="1"/>
    <col min="3839" max="3839" width="16.44140625" style="1" customWidth="1"/>
    <col min="3840" max="3840" width="35" style="1" customWidth="1"/>
    <col min="3841" max="3841" width="22.44140625" style="1" customWidth="1"/>
    <col min="3842" max="3842" width="23.6640625" style="1" customWidth="1"/>
    <col min="3843" max="3846" width="19.6640625" style="1" customWidth="1"/>
    <col min="3847" max="3847" width="16.6640625" style="1" customWidth="1"/>
    <col min="3848" max="3848" width="13.6640625" style="1" customWidth="1"/>
    <col min="3849" max="3849" width="0" style="1" hidden="1" customWidth="1"/>
    <col min="3850" max="3850" width="23.6640625" style="1" customWidth="1"/>
    <col min="3851" max="3851" width="3" style="1" customWidth="1"/>
    <col min="3852" max="3852" width="25.33203125" style="1" bestFit="1" customWidth="1"/>
    <col min="3853" max="3853" width="18" style="1" bestFit="1" customWidth="1"/>
    <col min="3854" max="3854" width="11.5546875" style="1"/>
    <col min="3855" max="3855" width="18.5546875" style="1" bestFit="1" customWidth="1"/>
    <col min="3856" max="4094" width="11.5546875" style="1"/>
    <col min="4095" max="4095" width="16.44140625" style="1" customWidth="1"/>
    <col min="4096" max="4096" width="35" style="1" customWidth="1"/>
    <col min="4097" max="4097" width="22.44140625" style="1" customWidth="1"/>
    <col min="4098" max="4098" width="23.6640625" style="1" customWidth="1"/>
    <col min="4099" max="4102" width="19.6640625" style="1" customWidth="1"/>
    <col min="4103" max="4103" width="16.6640625" style="1" customWidth="1"/>
    <col min="4104" max="4104" width="13.6640625" style="1" customWidth="1"/>
    <col min="4105" max="4105" width="0" style="1" hidden="1" customWidth="1"/>
    <col min="4106" max="4106" width="23.6640625" style="1" customWidth="1"/>
    <col min="4107" max="4107" width="3" style="1" customWidth="1"/>
    <col min="4108" max="4108" width="25.33203125" style="1" bestFit="1" customWidth="1"/>
    <col min="4109" max="4109" width="18" style="1" bestFit="1" customWidth="1"/>
    <col min="4110" max="4110" width="11.5546875" style="1"/>
    <col min="4111" max="4111" width="18.5546875" style="1" bestFit="1" customWidth="1"/>
    <col min="4112" max="4350" width="11.5546875" style="1"/>
    <col min="4351" max="4351" width="16.44140625" style="1" customWidth="1"/>
    <col min="4352" max="4352" width="35" style="1" customWidth="1"/>
    <col min="4353" max="4353" width="22.44140625" style="1" customWidth="1"/>
    <col min="4354" max="4354" width="23.6640625" style="1" customWidth="1"/>
    <col min="4355" max="4358" width="19.6640625" style="1" customWidth="1"/>
    <col min="4359" max="4359" width="16.6640625" style="1" customWidth="1"/>
    <col min="4360" max="4360" width="13.6640625" style="1" customWidth="1"/>
    <col min="4361" max="4361" width="0" style="1" hidden="1" customWidth="1"/>
    <col min="4362" max="4362" width="23.6640625" style="1" customWidth="1"/>
    <col min="4363" max="4363" width="3" style="1" customWidth="1"/>
    <col min="4364" max="4364" width="25.33203125" style="1" bestFit="1" customWidth="1"/>
    <col min="4365" max="4365" width="18" style="1" bestFit="1" customWidth="1"/>
    <col min="4366" max="4366" width="11.5546875" style="1"/>
    <col min="4367" max="4367" width="18.5546875" style="1" bestFit="1" customWidth="1"/>
    <col min="4368" max="4606" width="11.5546875" style="1"/>
    <col min="4607" max="4607" width="16.44140625" style="1" customWidth="1"/>
    <col min="4608" max="4608" width="35" style="1" customWidth="1"/>
    <col min="4609" max="4609" width="22.44140625" style="1" customWidth="1"/>
    <col min="4610" max="4610" width="23.6640625" style="1" customWidth="1"/>
    <col min="4611" max="4614" width="19.6640625" style="1" customWidth="1"/>
    <col min="4615" max="4615" width="16.6640625" style="1" customWidth="1"/>
    <col min="4616" max="4616" width="13.6640625" style="1" customWidth="1"/>
    <col min="4617" max="4617" width="0" style="1" hidden="1" customWidth="1"/>
    <col min="4618" max="4618" width="23.6640625" style="1" customWidth="1"/>
    <col min="4619" max="4619" width="3" style="1" customWidth="1"/>
    <col min="4620" max="4620" width="25.33203125" style="1" bestFit="1" customWidth="1"/>
    <col min="4621" max="4621" width="18" style="1" bestFit="1" customWidth="1"/>
    <col min="4622" max="4622" width="11.5546875" style="1"/>
    <col min="4623" max="4623" width="18.5546875" style="1" bestFit="1" customWidth="1"/>
    <col min="4624" max="4862" width="11.5546875" style="1"/>
    <col min="4863" max="4863" width="16.44140625" style="1" customWidth="1"/>
    <col min="4864" max="4864" width="35" style="1" customWidth="1"/>
    <col min="4865" max="4865" width="22.44140625" style="1" customWidth="1"/>
    <col min="4866" max="4866" width="23.6640625" style="1" customWidth="1"/>
    <col min="4867" max="4870" width="19.6640625" style="1" customWidth="1"/>
    <col min="4871" max="4871" width="16.6640625" style="1" customWidth="1"/>
    <col min="4872" max="4872" width="13.6640625" style="1" customWidth="1"/>
    <col min="4873" max="4873" width="0" style="1" hidden="1" customWidth="1"/>
    <col min="4874" max="4874" width="23.6640625" style="1" customWidth="1"/>
    <col min="4875" max="4875" width="3" style="1" customWidth="1"/>
    <col min="4876" max="4876" width="25.33203125" style="1" bestFit="1" customWidth="1"/>
    <col min="4877" max="4877" width="18" style="1" bestFit="1" customWidth="1"/>
    <col min="4878" max="4878" width="11.5546875" style="1"/>
    <col min="4879" max="4879" width="18.5546875" style="1" bestFit="1" customWidth="1"/>
    <col min="4880" max="5118" width="11.5546875" style="1"/>
    <col min="5119" max="5119" width="16.44140625" style="1" customWidth="1"/>
    <col min="5120" max="5120" width="35" style="1" customWidth="1"/>
    <col min="5121" max="5121" width="22.44140625" style="1" customWidth="1"/>
    <col min="5122" max="5122" width="23.6640625" style="1" customWidth="1"/>
    <col min="5123" max="5126" width="19.6640625" style="1" customWidth="1"/>
    <col min="5127" max="5127" width="16.6640625" style="1" customWidth="1"/>
    <col min="5128" max="5128" width="13.6640625" style="1" customWidth="1"/>
    <col min="5129" max="5129" width="0" style="1" hidden="1" customWidth="1"/>
    <col min="5130" max="5130" width="23.6640625" style="1" customWidth="1"/>
    <col min="5131" max="5131" width="3" style="1" customWidth="1"/>
    <col min="5132" max="5132" width="25.33203125" style="1" bestFit="1" customWidth="1"/>
    <col min="5133" max="5133" width="18" style="1" bestFit="1" customWidth="1"/>
    <col min="5134" max="5134" width="11.5546875" style="1"/>
    <col min="5135" max="5135" width="18.5546875" style="1" bestFit="1" customWidth="1"/>
    <col min="5136" max="5374" width="11.5546875" style="1"/>
    <col min="5375" max="5375" width="16.44140625" style="1" customWidth="1"/>
    <col min="5376" max="5376" width="35" style="1" customWidth="1"/>
    <col min="5377" max="5377" width="22.44140625" style="1" customWidth="1"/>
    <col min="5378" max="5378" width="23.6640625" style="1" customWidth="1"/>
    <col min="5379" max="5382" width="19.6640625" style="1" customWidth="1"/>
    <col min="5383" max="5383" width="16.6640625" style="1" customWidth="1"/>
    <col min="5384" max="5384" width="13.6640625" style="1" customWidth="1"/>
    <col min="5385" max="5385" width="0" style="1" hidden="1" customWidth="1"/>
    <col min="5386" max="5386" width="23.6640625" style="1" customWidth="1"/>
    <col min="5387" max="5387" width="3" style="1" customWidth="1"/>
    <col min="5388" max="5388" width="25.33203125" style="1" bestFit="1" customWidth="1"/>
    <col min="5389" max="5389" width="18" style="1" bestFit="1" customWidth="1"/>
    <col min="5390" max="5390" width="11.5546875" style="1"/>
    <col min="5391" max="5391" width="18.5546875" style="1" bestFit="1" customWidth="1"/>
    <col min="5392" max="5630" width="11.5546875" style="1"/>
    <col min="5631" max="5631" width="16.44140625" style="1" customWidth="1"/>
    <col min="5632" max="5632" width="35" style="1" customWidth="1"/>
    <col min="5633" max="5633" width="22.44140625" style="1" customWidth="1"/>
    <col min="5634" max="5634" width="23.6640625" style="1" customWidth="1"/>
    <col min="5635" max="5638" width="19.6640625" style="1" customWidth="1"/>
    <col min="5639" max="5639" width="16.6640625" style="1" customWidth="1"/>
    <col min="5640" max="5640" width="13.6640625" style="1" customWidth="1"/>
    <col min="5641" max="5641" width="0" style="1" hidden="1" customWidth="1"/>
    <col min="5642" max="5642" width="23.6640625" style="1" customWidth="1"/>
    <col min="5643" max="5643" width="3" style="1" customWidth="1"/>
    <col min="5644" max="5644" width="25.33203125" style="1" bestFit="1" customWidth="1"/>
    <col min="5645" max="5645" width="18" style="1" bestFit="1" customWidth="1"/>
    <col min="5646" max="5646" width="11.5546875" style="1"/>
    <col min="5647" max="5647" width="18.5546875" style="1" bestFit="1" customWidth="1"/>
    <col min="5648" max="5886" width="11.5546875" style="1"/>
    <col min="5887" max="5887" width="16.44140625" style="1" customWidth="1"/>
    <col min="5888" max="5888" width="35" style="1" customWidth="1"/>
    <col min="5889" max="5889" width="22.44140625" style="1" customWidth="1"/>
    <col min="5890" max="5890" width="23.6640625" style="1" customWidth="1"/>
    <col min="5891" max="5894" width="19.6640625" style="1" customWidth="1"/>
    <col min="5895" max="5895" width="16.6640625" style="1" customWidth="1"/>
    <col min="5896" max="5896" width="13.6640625" style="1" customWidth="1"/>
    <col min="5897" max="5897" width="0" style="1" hidden="1" customWidth="1"/>
    <col min="5898" max="5898" width="23.6640625" style="1" customWidth="1"/>
    <col min="5899" max="5899" width="3" style="1" customWidth="1"/>
    <col min="5900" max="5900" width="25.33203125" style="1" bestFit="1" customWidth="1"/>
    <col min="5901" max="5901" width="18" style="1" bestFit="1" customWidth="1"/>
    <col min="5902" max="5902" width="11.5546875" style="1"/>
    <col min="5903" max="5903" width="18.5546875" style="1" bestFit="1" customWidth="1"/>
    <col min="5904" max="6142" width="11.5546875" style="1"/>
    <col min="6143" max="6143" width="16.44140625" style="1" customWidth="1"/>
    <col min="6144" max="6144" width="35" style="1" customWidth="1"/>
    <col min="6145" max="6145" width="22.44140625" style="1" customWidth="1"/>
    <col min="6146" max="6146" width="23.6640625" style="1" customWidth="1"/>
    <col min="6147" max="6150" width="19.6640625" style="1" customWidth="1"/>
    <col min="6151" max="6151" width="16.6640625" style="1" customWidth="1"/>
    <col min="6152" max="6152" width="13.6640625" style="1" customWidth="1"/>
    <col min="6153" max="6153" width="0" style="1" hidden="1" customWidth="1"/>
    <col min="6154" max="6154" width="23.6640625" style="1" customWidth="1"/>
    <col min="6155" max="6155" width="3" style="1" customWidth="1"/>
    <col min="6156" max="6156" width="25.33203125" style="1" bestFit="1" customWidth="1"/>
    <col min="6157" max="6157" width="18" style="1" bestFit="1" customWidth="1"/>
    <col min="6158" max="6158" width="11.5546875" style="1"/>
    <col min="6159" max="6159" width="18.5546875" style="1" bestFit="1" customWidth="1"/>
    <col min="6160" max="6398" width="11.5546875" style="1"/>
    <col min="6399" max="6399" width="16.44140625" style="1" customWidth="1"/>
    <col min="6400" max="6400" width="35" style="1" customWidth="1"/>
    <col min="6401" max="6401" width="22.44140625" style="1" customWidth="1"/>
    <col min="6402" max="6402" width="23.6640625" style="1" customWidth="1"/>
    <col min="6403" max="6406" width="19.6640625" style="1" customWidth="1"/>
    <col min="6407" max="6407" width="16.6640625" style="1" customWidth="1"/>
    <col min="6408" max="6408" width="13.6640625" style="1" customWidth="1"/>
    <col min="6409" max="6409" width="0" style="1" hidden="1" customWidth="1"/>
    <col min="6410" max="6410" width="23.6640625" style="1" customWidth="1"/>
    <col min="6411" max="6411" width="3" style="1" customWidth="1"/>
    <col min="6412" max="6412" width="25.33203125" style="1" bestFit="1" customWidth="1"/>
    <col min="6413" max="6413" width="18" style="1" bestFit="1" customWidth="1"/>
    <col min="6414" max="6414" width="11.5546875" style="1"/>
    <col min="6415" max="6415" width="18.5546875" style="1" bestFit="1" customWidth="1"/>
    <col min="6416" max="6654" width="11.5546875" style="1"/>
    <col min="6655" max="6655" width="16.44140625" style="1" customWidth="1"/>
    <col min="6656" max="6656" width="35" style="1" customWidth="1"/>
    <col min="6657" max="6657" width="22.44140625" style="1" customWidth="1"/>
    <col min="6658" max="6658" width="23.6640625" style="1" customWidth="1"/>
    <col min="6659" max="6662" width="19.6640625" style="1" customWidth="1"/>
    <col min="6663" max="6663" width="16.6640625" style="1" customWidth="1"/>
    <col min="6664" max="6664" width="13.6640625" style="1" customWidth="1"/>
    <col min="6665" max="6665" width="0" style="1" hidden="1" customWidth="1"/>
    <col min="6666" max="6666" width="23.6640625" style="1" customWidth="1"/>
    <col min="6667" max="6667" width="3" style="1" customWidth="1"/>
    <col min="6668" max="6668" width="25.33203125" style="1" bestFit="1" customWidth="1"/>
    <col min="6669" max="6669" width="18" style="1" bestFit="1" customWidth="1"/>
    <col min="6670" max="6670" width="11.5546875" style="1"/>
    <col min="6671" max="6671" width="18.5546875" style="1" bestFit="1" customWidth="1"/>
    <col min="6672" max="6910" width="11.5546875" style="1"/>
    <col min="6911" max="6911" width="16.44140625" style="1" customWidth="1"/>
    <col min="6912" max="6912" width="35" style="1" customWidth="1"/>
    <col min="6913" max="6913" width="22.44140625" style="1" customWidth="1"/>
    <col min="6914" max="6914" width="23.6640625" style="1" customWidth="1"/>
    <col min="6915" max="6918" width="19.6640625" style="1" customWidth="1"/>
    <col min="6919" max="6919" width="16.6640625" style="1" customWidth="1"/>
    <col min="6920" max="6920" width="13.6640625" style="1" customWidth="1"/>
    <col min="6921" max="6921" width="0" style="1" hidden="1" customWidth="1"/>
    <col min="6922" max="6922" width="23.6640625" style="1" customWidth="1"/>
    <col min="6923" max="6923" width="3" style="1" customWidth="1"/>
    <col min="6924" max="6924" width="25.33203125" style="1" bestFit="1" customWidth="1"/>
    <col min="6925" max="6925" width="18" style="1" bestFit="1" customWidth="1"/>
    <col min="6926" max="6926" width="11.5546875" style="1"/>
    <col min="6927" max="6927" width="18.5546875" style="1" bestFit="1" customWidth="1"/>
    <col min="6928" max="7166" width="11.5546875" style="1"/>
    <col min="7167" max="7167" width="16.44140625" style="1" customWidth="1"/>
    <col min="7168" max="7168" width="35" style="1" customWidth="1"/>
    <col min="7169" max="7169" width="22.44140625" style="1" customWidth="1"/>
    <col min="7170" max="7170" width="23.6640625" style="1" customWidth="1"/>
    <col min="7171" max="7174" width="19.6640625" style="1" customWidth="1"/>
    <col min="7175" max="7175" width="16.6640625" style="1" customWidth="1"/>
    <col min="7176" max="7176" width="13.6640625" style="1" customWidth="1"/>
    <col min="7177" max="7177" width="0" style="1" hidden="1" customWidth="1"/>
    <col min="7178" max="7178" width="23.6640625" style="1" customWidth="1"/>
    <col min="7179" max="7179" width="3" style="1" customWidth="1"/>
    <col min="7180" max="7180" width="25.33203125" style="1" bestFit="1" customWidth="1"/>
    <col min="7181" max="7181" width="18" style="1" bestFit="1" customWidth="1"/>
    <col min="7182" max="7182" width="11.5546875" style="1"/>
    <col min="7183" max="7183" width="18.5546875" style="1" bestFit="1" customWidth="1"/>
    <col min="7184" max="7422" width="11.5546875" style="1"/>
    <col min="7423" max="7423" width="16.44140625" style="1" customWidth="1"/>
    <col min="7424" max="7424" width="35" style="1" customWidth="1"/>
    <col min="7425" max="7425" width="22.44140625" style="1" customWidth="1"/>
    <col min="7426" max="7426" width="23.6640625" style="1" customWidth="1"/>
    <col min="7427" max="7430" width="19.6640625" style="1" customWidth="1"/>
    <col min="7431" max="7431" width="16.6640625" style="1" customWidth="1"/>
    <col min="7432" max="7432" width="13.6640625" style="1" customWidth="1"/>
    <col min="7433" max="7433" width="0" style="1" hidden="1" customWidth="1"/>
    <col min="7434" max="7434" width="23.6640625" style="1" customWidth="1"/>
    <col min="7435" max="7435" width="3" style="1" customWidth="1"/>
    <col min="7436" max="7436" width="25.33203125" style="1" bestFit="1" customWidth="1"/>
    <col min="7437" max="7437" width="18" style="1" bestFit="1" customWidth="1"/>
    <col min="7438" max="7438" width="11.5546875" style="1"/>
    <col min="7439" max="7439" width="18.5546875" style="1" bestFit="1" customWidth="1"/>
    <col min="7440" max="7678" width="11.5546875" style="1"/>
    <col min="7679" max="7679" width="16.44140625" style="1" customWidth="1"/>
    <col min="7680" max="7680" width="35" style="1" customWidth="1"/>
    <col min="7681" max="7681" width="22.44140625" style="1" customWidth="1"/>
    <col min="7682" max="7682" width="23.6640625" style="1" customWidth="1"/>
    <col min="7683" max="7686" width="19.6640625" style="1" customWidth="1"/>
    <col min="7687" max="7687" width="16.6640625" style="1" customWidth="1"/>
    <col min="7688" max="7688" width="13.6640625" style="1" customWidth="1"/>
    <col min="7689" max="7689" width="0" style="1" hidden="1" customWidth="1"/>
    <col min="7690" max="7690" width="23.6640625" style="1" customWidth="1"/>
    <col min="7691" max="7691" width="3" style="1" customWidth="1"/>
    <col min="7692" max="7692" width="25.33203125" style="1" bestFit="1" customWidth="1"/>
    <col min="7693" max="7693" width="18" style="1" bestFit="1" customWidth="1"/>
    <col min="7694" max="7694" width="11.5546875" style="1"/>
    <col min="7695" max="7695" width="18.5546875" style="1" bestFit="1" customWidth="1"/>
    <col min="7696" max="7934" width="11.5546875" style="1"/>
    <col min="7935" max="7935" width="16.44140625" style="1" customWidth="1"/>
    <col min="7936" max="7936" width="35" style="1" customWidth="1"/>
    <col min="7937" max="7937" width="22.44140625" style="1" customWidth="1"/>
    <col min="7938" max="7938" width="23.6640625" style="1" customWidth="1"/>
    <col min="7939" max="7942" width="19.6640625" style="1" customWidth="1"/>
    <col min="7943" max="7943" width="16.6640625" style="1" customWidth="1"/>
    <col min="7944" max="7944" width="13.6640625" style="1" customWidth="1"/>
    <col min="7945" max="7945" width="0" style="1" hidden="1" customWidth="1"/>
    <col min="7946" max="7946" width="23.6640625" style="1" customWidth="1"/>
    <col min="7947" max="7947" width="3" style="1" customWidth="1"/>
    <col min="7948" max="7948" width="25.33203125" style="1" bestFit="1" customWidth="1"/>
    <col min="7949" max="7949" width="18" style="1" bestFit="1" customWidth="1"/>
    <col min="7950" max="7950" width="11.5546875" style="1"/>
    <col min="7951" max="7951" width="18.5546875" style="1" bestFit="1" customWidth="1"/>
    <col min="7952" max="8190" width="11.5546875" style="1"/>
    <col min="8191" max="8191" width="16.44140625" style="1" customWidth="1"/>
    <col min="8192" max="8192" width="35" style="1" customWidth="1"/>
    <col min="8193" max="8193" width="22.44140625" style="1" customWidth="1"/>
    <col min="8194" max="8194" width="23.6640625" style="1" customWidth="1"/>
    <col min="8195" max="8198" width="19.6640625" style="1" customWidth="1"/>
    <col min="8199" max="8199" width="16.6640625" style="1" customWidth="1"/>
    <col min="8200" max="8200" width="13.6640625" style="1" customWidth="1"/>
    <col min="8201" max="8201" width="0" style="1" hidden="1" customWidth="1"/>
    <col min="8202" max="8202" width="23.6640625" style="1" customWidth="1"/>
    <col min="8203" max="8203" width="3" style="1" customWidth="1"/>
    <col min="8204" max="8204" width="25.33203125" style="1" bestFit="1" customWidth="1"/>
    <col min="8205" max="8205" width="18" style="1" bestFit="1" customWidth="1"/>
    <col min="8206" max="8206" width="11.5546875" style="1"/>
    <col min="8207" max="8207" width="18.5546875" style="1" bestFit="1" customWidth="1"/>
    <col min="8208" max="8446" width="11.5546875" style="1"/>
    <col min="8447" max="8447" width="16.44140625" style="1" customWidth="1"/>
    <col min="8448" max="8448" width="35" style="1" customWidth="1"/>
    <col min="8449" max="8449" width="22.44140625" style="1" customWidth="1"/>
    <col min="8450" max="8450" width="23.6640625" style="1" customWidth="1"/>
    <col min="8451" max="8454" width="19.6640625" style="1" customWidth="1"/>
    <col min="8455" max="8455" width="16.6640625" style="1" customWidth="1"/>
    <col min="8456" max="8456" width="13.6640625" style="1" customWidth="1"/>
    <col min="8457" max="8457" width="0" style="1" hidden="1" customWidth="1"/>
    <col min="8458" max="8458" width="23.6640625" style="1" customWidth="1"/>
    <col min="8459" max="8459" width="3" style="1" customWidth="1"/>
    <col min="8460" max="8460" width="25.33203125" style="1" bestFit="1" customWidth="1"/>
    <col min="8461" max="8461" width="18" style="1" bestFit="1" customWidth="1"/>
    <col min="8462" max="8462" width="11.5546875" style="1"/>
    <col min="8463" max="8463" width="18.5546875" style="1" bestFit="1" customWidth="1"/>
    <col min="8464" max="8702" width="11.5546875" style="1"/>
    <col min="8703" max="8703" width="16.44140625" style="1" customWidth="1"/>
    <col min="8704" max="8704" width="35" style="1" customWidth="1"/>
    <col min="8705" max="8705" width="22.44140625" style="1" customWidth="1"/>
    <col min="8706" max="8706" width="23.6640625" style="1" customWidth="1"/>
    <col min="8707" max="8710" width="19.6640625" style="1" customWidth="1"/>
    <col min="8711" max="8711" width="16.6640625" style="1" customWidth="1"/>
    <col min="8712" max="8712" width="13.6640625" style="1" customWidth="1"/>
    <col min="8713" max="8713" width="0" style="1" hidden="1" customWidth="1"/>
    <col min="8714" max="8714" width="23.6640625" style="1" customWidth="1"/>
    <col min="8715" max="8715" width="3" style="1" customWidth="1"/>
    <col min="8716" max="8716" width="25.33203125" style="1" bestFit="1" customWidth="1"/>
    <col min="8717" max="8717" width="18" style="1" bestFit="1" customWidth="1"/>
    <col min="8718" max="8718" width="11.5546875" style="1"/>
    <col min="8719" max="8719" width="18.5546875" style="1" bestFit="1" customWidth="1"/>
    <col min="8720" max="8958" width="11.5546875" style="1"/>
    <col min="8959" max="8959" width="16.44140625" style="1" customWidth="1"/>
    <col min="8960" max="8960" width="35" style="1" customWidth="1"/>
    <col min="8961" max="8961" width="22.44140625" style="1" customWidth="1"/>
    <col min="8962" max="8962" width="23.6640625" style="1" customWidth="1"/>
    <col min="8963" max="8966" width="19.6640625" style="1" customWidth="1"/>
    <col min="8967" max="8967" width="16.6640625" style="1" customWidth="1"/>
    <col min="8968" max="8968" width="13.6640625" style="1" customWidth="1"/>
    <col min="8969" max="8969" width="0" style="1" hidden="1" customWidth="1"/>
    <col min="8970" max="8970" width="23.6640625" style="1" customWidth="1"/>
    <col min="8971" max="8971" width="3" style="1" customWidth="1"/>
    <col min="8972" max="8972" width="25.33203125" style="1" bestFit="1" customWidth="1"/>
    <col min="8973" max="8973" width="18" style="1" bestFit="1" customWidth="1"/>
    <col min="8974" max="8974" width="11.5546875" style="1"/>
    <col min="8975" max="8975" width="18.5546875" style="1" bestFit="1" customWidth="1"/>
    <col min="8976" max="9214" width="11.5546875" style="1"/>
    <col min="9215" max="9215" width="16.44140625" style="1" customWidth="1"/>
    <col min="9216" max="9216" width="35" style="1" customWidth="1"/>
    <col min="9217" max="9217" width="22.44140625" style="1" customWidth="1"/>
    <col min="9218" max="9218" width="23.6640625" style="1" customWidth="1"/>
    <col min="9219" max="9222" width="19.6640625" style="1" customWidth="1"/>
    <col min="9223" max="9223" width="16.6640625" style="1" customWidth="1"/>
    <col min="9224" max="9224" width="13.6640625" style="1" customWidth="1"/>
    <col min="9225" max="9225" width="0" style="1" hidden="1" customWidth="1"/>
    <col min="9226" max="9226" width="23.6640625" style="1" customWidth="1"/>
    <col min="9227" max="9227" width="3" style="1" customWidth="1"/>
    <col min="9228" max="9228" width="25.33203125" style="1" bestFit="1" customWidth="1"/>
    <col min="9229" max="9229" width="18" style="1" bestFit="1" customWidth="1"/>
    <col min="9230" max="9230" width="11.5546875" style="1"/>
    <col min="9231" max="9231" width="18.5546875" style="1" bestFit="1" customWidth="1"/>
    <col min="9232" max="9470" width="11.5546875" style="1"/>
    <col min="9471" max="9471" width="16.44140625" style="1" customWidth="1"/>
    <col min="9472" max="9472" width="35" style="1" customWidth="1"/>
    <col min="9473" max="9473" width="22.44140625" style="1" customWidth="1"/>
    <col min="9474" max="9474" width="23.6640625" style="1" customWidth="1"/>
    <col min="9475" max="9478" width="19.6640625" style="1" customWidth="1"/>
    <col min="9479" max="9479" width="16.6640625" style="1" customWidth="1"/>
    <col min="9480" max="9480" width="13.6640625" style="1" customWidth="1"/>
    <col min="9481" max="9481" width="0" style="1" hidden="1" customWidth="1"/>
    <col min="9482" max="9482" width="23.6640625" style="1" customWidth="1"/>
    <col min="9483" max="9483" width="3" style="1" customWidth="1"/>
    <col min="9484" max="9484" width="25.33203125" style="1" bestFit="1" customWidth="1"/>
    <col min="9485" max="9485" width="18" style="1" bestFit="1" customWidth="1"/>
    <col min="9486" max="9486" width="11.5546875" style="1"/>
    <col min="9487" max="9487" width="18.5546875" style="1" bestFit="1" customWidth="1"/>
    <col min="9488" max="9726" width="11.5546875" style="1"/>
    <col min="9727" max="9727" width="16.44140625" style="1" customWidth="1"/>
    <col min="9728" max="9728" width="35" style="1" customWidth="1"/>
    <col min="9729" max="9729" width="22.44140625" style="1" customWidth="1"/>
    <col min="9730" max="9730" width="23.6640625" style="1" customWidth="1"/>
    <col min="9731" max="9734" width="19.6640625" style="1" customWidth="1"/>
    <col min="9735" max="9735" width="16.6640625" style="1" customWidth="1"/>
    <col min="9736" max="9736" width="13.6640625" style="1" customWidth="1"/>
    <col min="9737" max="9737" width="0" style="1" hidden="1" customWidth="1"/>
    <col min="9738" max="9738" width="23.6640625" style="1" customWidth="1"/>
    <col min="9739" max="9739" width="3" style="1" customWidth="1"/>
    <col min="9740" max="9740" width="25.33203125" style="1" bestFit="1" customWidth="1"/>
    <col min="9741" max="9741" width="18" style="1" bestFit="1" customWidth="1"/>
    <col min="9742" max="9742" width="11.5546875" style="1"/>
    <col min="9743" max="9743" width="18.5546875" style="1" bestFit="1" customWidth="1"/>
    <col min="9744" max="9982" width="11.5546875" style="1"/>
    <col min="9983" max="9983" width="16.44140625" style="1" customWidth="1"/>
    <col min="9984" max="9984" width="35" style="1" customWidth="1"/>
    <col min="9985" max="9985" width="22.44140625" style="1" customWidth="1"/>
    <col min="9986" max="9986" width="23.6640625" style="1" customWidth="1"/>
    <col min="9987" max="9990" width="19.6640625" style="1" customWidth="1"/>
    <col min="9991" max="9991" width="16.6640625" style="1" customWidth="1"/>
    <col min="9992" max="9992" width="13.6640625" style="1" customWidth="1"/>
    <col min="9993" max="9993" width="0" style="1" hidden="1" customWidth="1"/>
    <col min="9994" max="9994" width="23.6640625" style="1" customWidth="1"/>
    <col min="9995" max="9995" width="3" style="1" customWidth="1"/>
    <col min="9996" max="9996" width="25.33203125" style="1" bestFit="1" customWidth="1"/>
    <col min="9997" max="9997" width="18" style="1" bestFit="1" customWidth="1"/>
    <col min="9998" max="9998" width="11.5546875" style="1"/>
    <col min="9999" max="9999" width="18.5546875" style="1" bestFit="1" customWidth="1"/>
    <col min="10000" max="10238" width="11.5546875" style="1"/>
    <col min="10239" max="10239" width="16.44140625" style="1" customWidth="1"/>
    <col min="10240" max="10240" width="35" style="1" customWidth="1"/>
    <col min="10241" max="10241" width="22.44140625" style="1" customWidth="1"/>
    <col min="10242" max="10242" width="23.6640625" style="1" customWidth="1"/>
    <col min="10243" max="10246" width="19.6640625" style="1" customWidth="1"/>
    <col min="10247" max="10247" width="16.6640625" style="1" customWidth="1"/>
    <col min="10248" max="10248" width="13.6640625" style="1" customWidth="1"/>
    <col min="10249" max="10249" width="0" style="1" hidden="1" customWidth="1"/>
    <col min="10250" max="10250" width="23.6640625" style="1" customWidth="1"/>
    <col min="10251" max="10251" width="3" style="1" customWidth="1"/>
    <col min="10252" max="10252" width="25.33203125" style="1" bestFit="1" customWidth="1"/>
    <col min="10253" max="10253" width="18" style="1" bestFit="1" customWidth="1"/>
    <col min="10254" max="10254" width="11.5546875" style="1"/>
    <col min="10255" max="10255" width="18.5546875" style="1" bestFit="1" customWidth="1"/>
    <col min="10256" max="10494" width="11.5546875" style="1"/>
    <col min="10495" max="10495" width="16.44140625" style="1" customWidth="1"/>
    <col min="10496" max="10496" width="35" style="1" customWidth="1"/>
    <col min="10497" max="10497" width="22.44140625" style="1" customWidth="1"/>
    <col min="10498" max="10498" width="23.6640625" style="1" customWidth="1"/>
    <col min="10499" max="10502" width="19.6640625" style="1" customWidth="1"/>
    <col min="10503" max="10503" width="16.6640625" style="1" customWidth="1"/>
    <col min="10504" max="10504" width="13.6640625" style="1" customWidth="1"/>
    <col min="10505" max="10505" width="0" style="1" hidden="1" customWidth="1"/>
    <col min="10506" max="10506" width="23.6640625" style="1" customWidth="1"/>
    <col min="10507" max="10507" width="3" style="1" customWidth="1"/>
    <col min="10508" max="10508" width="25.33203125" style="1" bestFit="1" customWidth="1"/>
    <col min="10509" max="10509" width="18" style="1" bestFit="1" customWidth="1"/>
    <col min="10510" max="10510" width="11.5546875" style="1"/>
    <col min="10511" max="10511" width="18.5546875" style="1" bestFit="1" customWidth="1"/>
    <col min="10512" max="10750" width="11.5546875" style="1"/>
    <col min="10751" max="10751" width="16.44140625" style="1" customWidth="1"/>
    <col min="10752" max="10752" width="35" style="1" customWidth="1"/>
    <col min="10753" max="10753" width="22.44140625" style="1" customWidth="1"/>
    <col min="10754" max="10754" width="23.6640625" style="1" customWidth="1"/>
    <col min="10755" max="10758" width="19.6640625" style="1" customWidth="1"/>
    <col min="10759" max="10759" width="16.6640625" style="1" customWidth="1"/>
    <col min="10760" max="10760" width="13.6640625" style="1" customWidth="1"/>
    <col min="10761" max="10761" width="0" style="1" hidden="1" customWidth="1"/>
    <col min="10762" max="10762" width="23.6640625" style="1" customWidth="1"/>
    <col min="10763" max="10763" width="3" style="1" customWidth="1"/>
    <col min="10764" max="10764" width="25.33203125" style="1" bestFit="1" customWidth="1"/>
    <col min="10765" max="10765" width="18" style="1" bestFit="1" customWidth="1"/>
    <col min="10766" max="10766" width="11.5546875" style="1"/>
    <col min="10767" max="10767" width="18.5546875" style="1" bestFit="1" customWidth="1"/>
    <col min="10768" max="11006" width="11.5546875" style="1"/>
    <col min="11007" max="11007" width="16.44140625" style="1" customWidth="1"/>
    <col min="11008" max="11008" width="35" style="1" customWidth="1"/>
    <col min="11009" max="11009" width="22.44140625" style="1" customWidth="1"/>
    <col min="11010" max="11010" width="23.6640625" style="1" customWidth="1"/>
    <col min="11011" max="11014" width="19.6640625" style="1" customWidth="1"/>
    <col min="11015" max="11015" width="16.6640625" style="1" customWidth="1"/>
    <col min="11016" max="11016" width="13.6640625" style="1" customWidth="1"/>
    <col min="11017" max="11017" width="0" style="1" hidden="1" customWidth="1"/>
    <col min="11018" max="11018" width="23.6640625" style="1" customWidth="1"/>
    <col min="11019" max="11019" width="3" style="1" customWidth="1"/>
    <col min="11020" max="11020" width="25.33203125" style="1" bestFit="1" customWidth="1"/>
    <col min="11021" max="11021" width="18" style="1" bestFit="1" customWidth="1"/>
    <col min="11022" max="11022" width="11.5546875" style="1"/>
    <col min="11023" max="11023" width="18.5546875" style="1" bestFit="1" customWidth="1"/>
    <col min="11024" max="11262" width="11.5546875" style="1"/>
    <col min="11263" max="11263" width="16.44140625" style="1" customWidth="1"/>
    <col min="11264" max="11264" width="35" style="1" customWidth="1"/>
    <col min="11265" max="11265" width="22.44140625" style="1" customWidth="1"/>
    <col min="11266" max="11266" width="23.6640625" style="1" customWidth="1"/>
    <col min="11267" max="11270" width="19.6640625" style="1" customWidth="1"/>
    <col min="11271" max="11271" width="16.6640625" style="1" customWidth="1"/>
    <col min="11272" max="11272" width="13.6640625" style="1" customWidth="1"/>
    <col min="11273" max="11273" width="0" style="1" hidden="1" customWidth="1"/>
    <col min="11274" max="11274" width="23.6640625" style="1" customWidth="1"/>
    <col min="11275" max="11275" width="3" style="1" customWidth="1"/>
    <col min="11276" max="11276" width="25.33203125" style="1" bestFit="1" customWidth="1"/>
    <col min="11277" max="11277" width="18" style="1" bestFit="1" customWidth="1"/>
    <col min="11278" max="11278" width="11.5546875" style="1"/>
    <col min="11279" max="11279" width="18.5546875" style="1" bestFit="1" customWidth="1"/>
    <col min="11280" max="11518" width="11.5546875" style="1"/>
    <col min="11519" max="11519" width="16.44140625" style="1" customWidth="1"/>
    <col min="11520" max="11520" width="35" style="1" customWidth="1"/>
    <col min="11521" max="11521" width="22.44140625" style="1" customWidth="1"/>
    <col min="11522" max="11522" width="23.6640625" style="1" customWidth="1"/>
    <col min="11523" max="11526" width="19.6640625" style="1" customWidth="1"/>
    <col min="11527" max="11527" width="16.6640625" style="1" customWidth="1"/>
    <col min="11528" max="11528" width="13.6640625" style="1" customWidth="1"/>
    <col min="11529" max="11529" width="0" style="1" hidden="1" customWidth="1"/>
    <col min="11530" max="11530" width="23.6640625" style="1" customWidth="1"/>
    <col min="11531" max="11531" width="3" style="1" customWidth="1"/>
    <col min="11532" max="11532" width="25.33203125" style="1" bestFit="1" customWidth="1"/>
    <col min="11533" max="11533" width="18" style="1" bestFit="1" customWidth="1"/>
    <col min="11534" max="11534" width="11.5546875" style="1"/>
    <col min="11535" max="11535" width="18.5546875" style="1" bestFit="1" customWidth="1"/>
    <col min="11536" max="11774" width="11.5546875" style="1"/>
    <col min="11775" max="11775" width="16.44140625" style="1" customWidth="1"/>
    <col min="11776" max="11776" width="35" style="1" customWidth="1"/>
    <col min="11777" max="11777" width="22.44140625" style="1" customWidth="1"/>
    <col min="11778" max="11778" width="23.6640625" style="1" customWidth="1"/>
    <col min="11779" max="11782" width="19.6640625" style="1" customWidth="1"/>
    <col min="11783" max="11783" width="16.6640625" style="1" customWidth="1"/>
    <col min="11784" max="11784" width="13.6640625" style="1" customWidth="1"/>
    <col min="11785" max="11785" width="0" style="1" hidden="1" customWidth="1"/>
    <col min="11786" max="11786" width="23.6640625" style="1" customWidth="1"/>
    <col min="11787" max="11787" width="3" style="1" customWidth="1"/>
    <col min="11788" max="11788" width="25.33203125" style="1" bestFit="1" customWidth="1"/>
    <col min="11789" max="11789" width="18" style="1" bestFit="1" customWidth="1"/>
    <col min="11790" max="11790" width="11.5546875" style="1"/>
    <col min="11791" max="11791" width="18.5546875" style="1" bestFit="1" customWidth="1"/>
    <col min="11792" max="12030" width="11.5546875" style="1"/>
    <col min="12031" max="12031" width="16.44140625" style="1" customWidth="1"/>
    <col min="12032" max="12032" width="35" style="1" customWidth="1"/>
    <col min="12033" max="12033" width="22.44140625" style="1" customWidth="1"/>
    <col min="12034" max="12034" width="23.6640625" style="1" customWidth="1"/>
    <col min="12035" max="12038" width="19.6640625" style="1" customWidth="1"/>
    <col min="12039" max="12039" width="16.6640625" style="1" customWidth="1"/>
    <col min="12040" max="12040" width="13.6640625" style="1" customWidth="1"/>
    <col min="12041" max="12041" width="0" style="1" hidden="1" customWidth="1"/>
    <col min="12042" max="12042" width="23.6640625" style="1" customWidth="1"/>
    <col min="12043" max="12043" width="3" style="1" customWidth="1"/>
    <col min="12044" max="12044" width="25.33203125" style="1" bestFit="1" customWidth="1"/>
    <col min="12045" max="12045" width="18" style="1" bestFit="1" customWidth="1"/>
    <col min="12046" max="12046" width="11.5546875" style="1"/>
    <col min="12047" max="12047" width="18.5546875" style="1" bestFit="1" customWidth="1"/>
    <col min="12048" max="12286" width="11.5546875" style="1"/>
    <col min="12287" max="12287" width="16.44140625" style="1" customWidth="1"/>
    <col min="12288" max="12288" width="35" style="1" customWidth="1"/>
    <col min="12289" max="12289" width="22.44140625" style="1" customWidth="1"/>
    <col min="12290" max="12290" width="23.6640625" style="1" customWidth="1"/>
    <col min="12291" max="12294" width="19.6640625" style="1" customWidth="1"/>
    <col min="12295" max="12295" width="16.6640625" style="1" customWidth="1"/>
    <col min="12296" max="12296" width="13.6640625" style="1" customWidth="1"/>
    <col min="12297" max="12297" width="0" style="1" hidden="1" customWidth="1"/>
    <col min="12298" max="12298" width="23.6640625" style="1" customWidth="1"/>
    <col min="12299" max="12299" width="3" style="1" customWidth="1"/>
    <col min="12300" max="12300" width="25.33203125" style="1" bestFit="1" customWidth="1"/>
    <col min="12301" max="12301" width="18" style="1" bestFit="1" customWidth="1"/>
    <col min="12302" max="12302" width="11.5546875" style="1"/>
    <col min="12303" max="12303" width="18.5546875" style="1" bestFit="1" customWidth="1"/>
    <col min="12304" max="12542" width="11.5546875" style="1"/>
    <col min="12543" max="12543" width="16.44140625" style="1" customWidth="1"/>
    <col min="12544" max="12544" width="35" style="1" customWidth="1"/>
    <col min="12545" max="12545" width="22.44140625" style="1" customWidth="1"/>
    <col min="12546" max="12546" width="23.6640625" style="1" customWidth="1"/>
    <col min="12547" max="12550" width="19.6640625" style="1" customWidth="1"/>
    <col min="12551" max="12551" width="16.6640625" style="1" customWidth="1"/>
    <col min="12552" max="12552" width="13.6640625" style="1" customWidth="1"/>
    <col min="12553" max="12553" width="0" style="1" hidden="1" customWidth="1"/>
    <col min="12554" max="12554" width="23.6640625" style="1" customWidth="1"/>
    <col min="12555" max="12555" width="3" style="1" customWidth="1"/>
    <col min="12556" max="12556" width="25.33203125" style="1" bestFit="1" customWidth="1"/>
    <col min="12557" max="12557" width="18" style="1" bestFit="1" customWidth="1"/>
    <col min="12558" max="12558" width="11.5546875" style="1"/>
    <col min="12559" max="12559" width="18.5546875" style="1" bestFit="1" customWidth="1"/>
    <col min="12560" max="12798" width="11.5546875" style="1"/>
    <col min="12799" max="12799" width="16.44140625" style="1" customWidth="1"/>
    <col min="12800" max="12800" width="35" style="1" customWidth="1"/>
    <col min="12801" max="12801" width="22.44140625" style="1" customWidth="1"/>
    <col min="12802" max="12802" width="23.6640625" style="1" customWidth="1"/>
    <col min="12803" max="12806" width="19.6640625" style="1" customWidth="1"/>
    <col min="12807" max="12807" width="16.6640625" style="1" customWidth="1"/>
    <col min="12808" max="12808" width="13.6640625" style="1" customWidth="1"/>
    <col min="12809" max="12809" width="0" style="1" hidden="1" customWidth="1"/>
    <col min="12810" max="12810" width="23.6640625" style="1" customWidth="1"/>
    <col min="12811" max="12811" width="3" style="1" customWidth="1"/>
    <col min="12812" max="12812" width="25.33203125" style="1" bestFit="1" customWidth="1"/>
    <col min="12813" max="12813" width="18" style="1" bestFit="1" customWidth="1"/>
    <col min="12814" max="12814" width="11.5546875" style="1"/>
    <col min="12815" max="12815" width="18.5546875" style="1" bestFit="1" customWidth="1"/>
    <col min="12816" max="13054" width="11.5546875" style="1"/>
    <col min="13055" max="13055" width="16.44140625" style="1" customWidth="1"/>
    <col min="13056" max="13056" width="35" style="1" customWidth="1"/>
    <col min="13057" max="13057" width="22.44140625" style="1" customWidth="1"/>
    <col min="13058" max="13058" width="23.6640625" style="1" customWidth="1"/>
    <col min="13059" max="13062" width="19.6640625" style="1" customWidth="1"/>
    <col min="13063" max="13063" width="16.6640625" style="1" customWidth="1"/>
    <col min="13064" max="13064" width="13.6640625" style="1" customWidth="1"/>
    <col min="13065" max="13065" width="0" style="1" hidden="1" customWidth="1"/>
    <col min="13066" max="13066" width="23.6640625" style="1" customWidth="1"/>
    <col min="13067" max="13067" width="3" style="1" customWidth="1"/>
    <col min="13068" max="13068" width="25.33203125" style="1" bestFit="1" customWidth="1"/>
    <col min="13069" max="13069" width="18" style="1" bestFit="1" customWidth="1"/>
    <col min="13070" max="13070" width="11.5546875" style="1"/>
    <col min="13071" max="13071" width="18.5546875" style="1" bestFit="1" customWidth="1"/>
    <col min="13072" max="13310" width="11.5546875" style="1"/>
    <col min="13311" max="13311" width="16.44140625" style="1" customWidth="1"/>
    <col min="13312" max="13312" width="35" style="1" customWidth="1"/>
    <col min="13313" max="13313" width="22.44140625" style="1" customWidth="1"/>
    <col min="13314" max="13314" width="23.6640625" style="1" customWidth="1"/>
    <col min="13315" max="13318" width="19.6640625" style="1" customWidth="1"/>
    <col min="13319" max="13319" width="16.6640625" style="1" customWidth="1"/>
    <col min="13320" max="13320" width="13.6640625" style="1" customWidth="1"/>
    <col min="13321" max="13321" width="0" style="1" hidden="1" customWidth="1"/>
    <col min="13322" max="13322" width="23.6640625" style="1" customWidth="1"/>
    <col min="13323" max="13323" width="3" style="1" customWidth="1"/>
    <col min="13324" max="13324" width="25.33203125" style="1" bestFit="1" customWidth="1"/>
    <col min="13325" max="13325" width="18" style="1" bestFit="1" customWidth="1"/>
    <col min="13326" max="13326" width="11.5546875" style="1"/>
    <col min="13327" max="13327" width="18.5546875" style="1" bestFit="1" customWidth="1"/>
    <col min="13328" max="13566" width="11.5546875" style="1"/>
    <col min="13567" max="13567" width="16.44140625" style="1" customWidth="1"/>
    <col min="13568" max="13568" width="35" style="1" customWidth="1"/>
    <col min="13569" max="13569" width="22.44140625" style="1" customWidth="1"/>
    <col min="13570" max="13570" width="23.6640625" style="1" customWidth="1"/>
    <col min="13571" max="13574" width="19.6640625" style="1" customWidth="1"/>
    <col min="13575" max="13575" width="16.6640625" style="1" customWidth="1"/>
    <col min="13576" max="13576" width="13.6640625" style="1" customWidth="1"/>
    <col min="13577" max="13577" width="0" style="1" hidden="1" customWidth="1"/>
    <col min="13578" max="13578" width="23.6640625" style="1" customWidth="1"/>
    <col min="13579" max="13579" width="3" style="1" customWidth="1"/>
    <col min="13580" max="13580" width="25.33203125" style="1" bestFit="1" customWidth="1"/>
    <col min="13581" max="13581" width="18" style="1" bestFit="1" customWidth="1"/>
    <col min="13582" max="13582" width="11.5546875" style="1"/>
    <col min="13583" max="13583" width="18.5546875" style="1" bestFit="1" customWidth="1"/>
    <col min="13584" max="13822" width="11.5546875" style="1"/>
    <col min="13823" max="13823" width="16.44140625" style="1" customWidth="1"/>
    <col min="13824" max="13824" width="35" style="1" customWidth="1"/>
    <col min="13825" max="13825" width="22.44140625" style="1" customWidth="1"/>
    <col min="13826" max="13826" width="23.6640625" style="1" customWidth="1"/>
    <col min="13827" max="13830" width="19.6640625" style="1" customWidth="1"/>
    <col min="13831" max="13831" width="16.6640625" style="1" customWidth="1"/>
    <col min="13832" max="13832" width="13.6640625" style="1" customWidth="1"/>
    <col min="13833" max="13833" width="0" style="1" hidden="1" customWidth="1"/>
    <col min="13834" max="13834" width="23.6640625" style="1" customWidth="1"/>
    <col min="13835" max="13835" width="3" style="1" customWidth="1"/>
    <col min="13836" max="13836" width="25.33203125" style="1" bestFit="1" customWidth="1"/>
    <col min="13837" max="13837" width="18" style="1" bestFit="1" customWidth="1"/>
    <col min="13838" max="13838" width="11.5546875" style="1"/>
    <col min="13839" max="13839" width="18.5546875" style="1" bestFit="1" customWidth="1"/>
    <col min="13840" max="14078" width="11.5546875" style="1"/>
    <col min="14079" max="14079" width="16.44140625" style="1" customWidth="1"/>
    <col min="14080" max="14080" width="35" style="1" customWidth="1"/>
    <col min="14081" max="14081" width="22.44140625" style="1" customWidth="1"/>
    <col min="14082" max="14082" width="23.6640625" style="1" customWidth="1"/>
    <col min="14083" max="14086" width="19.6640625" style="1" customWidth="1"/>
    <col min="14087" max="14087" width="16.6640625" style="1" customWidth="1"/>
    <col min="14088" max="14088" width="13.6640625" style="1" customWidth="1"/>
    <col min="14089" max="14089" width="0" style="1" hidden="1" customWidth="1"/>
    <col min="14090" max="14090" width="23.6640625" style="1" customWidth="1"/>
    <col min="14091" max="14091" width="3" style="1" customWidth="1"/>
    <col min="14092" max="14092" width="25.33203125" style="1" bestFit="1" customWidth="1"/>
    <col min="14093" max="14093" width="18" style="1" bestFit="1" customWidth="1"/>
    <col min="14094" max="14094" width="11.5546875" style="1"/>
    <col min="14095" max="14095" width="18.5546875" style="1" bestFit="1" customWidth="1"/>
    <col min="14096" max="14334" width="11.5546875" style="1"/>
    <col min="14335" max="14335" width="16.44140625" style="1" customWidth="1"/>
    <col min="14336" max="14336" width="35" style="1" customWidth="1"/>
    <col min="14337" max="14337" width="22.44140625" style="1" customWidth="1"/>
    <col min="14338" max="14338" width="23.6640625" style="1" customWidth="1"/>
    <col min="14339" max="14342" width="19.6640625" style="1" customWidth="1"/>
    <col min="14343" max="14343" width="16.6640625" style="1" customWidth="1"/>
    <col min="14344" max="14344" width="13.6640625" style="1" customWidth="1"/>
    <col min="14345" max="14345" width="0" style="1" hidden="1" customWidth="1"/>
    <col min="14346" max="14346" width="23.6640625" style="1" customWidth="1"/>
    <col min="14347" max="14347" width="3" style="1" customWidth="1"/>
    <col min="14348" max="14348" width="25.33203125" style="1" bestFit="1" customWidth="1"/>
    <col min="14349" max="14349" width="18" style="1" bestFit="1" customWidth="1"/>
    <col min="14350" max="14350" width="11.5546875" style="1"/>
    <col min="14351" max="14351" width="18.5546875" style="1" bestFit="1" customWidth="1"/>
    <col min="14352" max="14590" width="11.5546875" style="1"/>
    <col min="14591" max="14591" width="16.44140625" style="1" customWidth="1"/>
    <col min="14592" max="14592" width="35" style="1" customWidth="1"/>
    <col min="14593" max="14593" width="22.44140625" style="1" customWidth="1"/>
    <col min="14594" max="14594" width="23.6640625" style="1" customWidth="1"/>
    <col min="14595" max="14598" width="19.6640625" style="1" customWidth="1"/>
    <col min="14599" max="14599" width="16.6640625" style="1" customWidth="1"/>
    <col min="14600" max="14600" width="13.6640625" style="1" customWidth="1"/>
    <col min="14601" max="14601" width="0" style="1" hidden="1" customWidth="1"/>
    <col min="14602" max="14602" width="23.6640625" style="1" customWidth="1"/>
    <col min="14603" max="14603" width="3" style="1" customWidth="1"/>
    <col min="14604" max="14604" width="25.33203125" style="1" bestFit="1" customWidth="1"/>
    <col min="14605" max="14605" width="18" style="1" bestFit="1" customWidth="1"/>
    <col min="14606" max="14606" width="11.5546875" style="1"/>
    <col min="14607" max="14607" width="18.5546875" style="1" bestFit="1" customWidth="1"/>
    <col min="14608" max="14846" width="11.5546875" style="1"/>
    <col min="14847" max="14847" width="16.44140625" style="1" customWidth="1"/>
    <col min="14848" max="14848" width="35" style="1" customWidth="1"/>
    <col min="14849" max="14849" width="22.44140625" style="1" customWidth="1"/>
    <col min="14850" max="14850" width="23.6640625" style="1" customWidth="1"/>
    <col min="14851" max="14854" width="19.6640625" style="1" customWidth="1"/>
    <col min="14855" max="14855" width="16.6640625" style="1" customWidth="1"/>
    <col min="14856" max="14856" width="13.6640625" style="1" customWidth="1"/>
    <col min="14857" max="14857" width="0" style="1" hidden="1" customWidth="1"/>
    <col min="14858" max="14858" width="23.6640625" style="1" customWidth="1"/>
    <col min="14859" max="14859" width="3" style="1" customWidth="1"/>
    <col min="14860" max="14860" width="25.33203125" style="1" bestFit="1" customWidth="1"/>
    <col min="14861" max="14861" width="18" style="1" bestFit="1" customWidth="1"/>
    <col min="14862" max="14862" width="11.5546875" style="1"/>
    <col min="14863" max="14863" width="18.5546875" style="1" bestFit="1" customWidth="1"/>
    <col min="14864" max="15102" width="11.5546875" style="1"/>
    <col min="15103" max="15103" width="16.44140625" style="1" customWidth="1"/>
    <col min="15104" max="15104" width="35" style="1" customWidth="1"/>
    <col min="15105" max="15105" width="22.44140625" style="1" customWidth="1"/>
    <col min="15106" max="15106" width="23.6640625" style="1" customWidth="1"/>
    <col min="15107" max="15110" width="19.6640625" style="1" customWidth="1"/>
    <col min="15111" max="15111" width="16.6640625" style="1" customWidth="1"/>
    <col min="15112" max="15112" width="13.6640625" style="1" customWidth="1"/>
    <col min="15113" max="15113" width="0" style="1" hidden="1" customWidth="1"/>
    <col min="15114" max="15114" width="23.6640625" style="1" customWidth="1"/>
    <col min="15115" max="15115" width="3" style="1" customWidth="1"/>
    <col min="15116" max="15116" width="25.33203125" style="1" bestFit="1" customWidth="1"/>
    <col min="15117" max="15117" width="18" style="1" bestFit="1" customWidth="1"/>
    <col min="15118" max="15118" width="11.5546875" style="1"/>
    <col min="15119" max="15119" width="18.5546875" style="1" bestFit="1" customWidth="1"/>
    <col min="15120" max="15358" width="11.5546875" style="1"/>
    <col min="15359" max="15359" width="16.44140625" style="1" customWidth="1"/>
    <col min="15360" max="15360" width="35" style="1" customWidth="1"/>
    <col min="15361" max="15361" width="22.44140625" style="1" customWidth="1"/>
    <col min="15362" max="15362" width="23.6640625" style="1" customWidth="1"/>
    <col min="15363" max="15366" width="19.6640625" style="1" customWidth="1"/>
    <col min="15367" max="15367" width="16.6640625" style="1" customWidth="1"/>
    <col min="15368" max="15368" width="13.6640625" style="1" customWidth="1"/>
    <col min="15369" max="15369" width="0" style="1" hidden="1" customWidth="1"/>
    <col min="15370" max="15370" width="23.6640625" style="1" customWidth="1"/>
    <col min="15371" max="15371" width="3" style="1" customWidth="1"/>
    <col min="15372" max="15372" width="25.33203125" style="1" bestFit="1" customWidth="1"/>
    <col min="15373" max="15373" width="18" style="1" bestFit="1" customWidth="1"/>
    <col min="15374" max="15374" width="11.5546875" style="1"/>
    <col min="15375" max="15375" width="18.5546875" style="1" bestFit="1" customWidth="1"/>
    <col min="15376" max="15614" width="11.5546875" style="1"/>
    <col min="15615" max="15615" width="16.44140625" style="1" customWidth="1"/>
    <col min="15616" max="15616" width="35" style="1" customWidth="1"/>
    <col min="15617" max="15617" width="22.44140625" style="1" customWidth="1"/>
    <col min="15618" max="15618" width="23.6640625" style="1" customWidth="1"/>
    <col min="15619" max="15622" width="19.6640625" style="1" customWidth="1"/>
    <col min="15623" max="15623" width="16.6640625" style="1" customWidth="1"/>
    <col min="15624" max="15624" width="13.6640625" style="1" customWidth="1"/>
    <col min="15625" max="15625" width="0" style="1" hidden="1" customWidth="1"/>
    <col min="15626" max="15626" width="23.6640625" style="1" customWidth="1"/>
    <col min="15627" max="15627" width="3" style="1" customWidth="1"/>
    <col min="15628" max="15628" width="25.33203125" style="1" bestFit="1" customWidth="1"/>
    <col min="15629" max="15629" width="18" style="1" bestFit="1" customWidth="1"/>
    <col min="15630" max="15630" width="11.5546875" style="1"/>
    <col min="15631" max="15631" width="18.5546875" style="1" bestFit="1" customWidth="1"/>
    <col min="15632" max="15870" width="11.5546875" style="1"/>
    <col min="15871" max="15871" width="16.44140625" style="1" customWidth="1"/>
    <col min="15872" max="15872" width="35" style="1" customWidth="1"/>
    <col min="15873" max="15873" width="22.44140625" style="1" customWidth="1"/>
    <col min="15874" max="15874" width="23.6640625" style="1" customWidth="1"/>
    <col min="15875" max="15878" width="19.6640625" style="1" customWidth="1"/>
    <col min="15879" max="15879" width="16.6640625" style="1" customWidth="1"/>
    <col min="15880" max="15880" width="13.6640625" style="1" customWidth="1"/>
    <col min="15881" max="15881" width="0" style="1" hidden="1" customWidth="1"/>
    <col min="15882" max="15882" width="23.6640625" style="1" customWidth="1"/>
    <col min="15883" max="15883" width="3" style="1" customWidth="1"/>
    <col min="15884" max="15884" width="25.33203125" style="1" bestFit="1" customWidth="1"/>
    <col min="15885" max="15885" width="18" style="1" bestFit="1" customWidth="1"/>
    <col min="15886" max="15886" width="11.5546875" style="1"/>
    <col min="15887" max="15887" width="18.5546875" style="1" bestFit="1" customWidth="1"/>
    <col min="15888" max="16126" width="11.5546875" style="1"/>
    <col min="16127" max="16127" width="16.44140625" style="1" customWidth="1"/>
    <col min="16128" max="16128" width="35" style="1" customWidth="1"/>
    <col min="16129" max="16129" width="22.44140625" style="1" customWidth="1"/>
    <col min="16130" max="16130" width="23.6640625" style="1" customWidth="1"/>
    <col min="16131" max="16134" width="19.6640625" style="1" customWidth="1"/>
    <col min="16135" max="16135" width="16.6640625" style="1" customWidth="1"/>
    <col min="16136" max="16136" width="13.6640625" style="1" customWidth="1"/>
    <col min="16137" max="16137" width="0" style="1" hidden="1" customWidth="1"/>
    <col min="16138" max="16138" width="23.6640625" style="1" customWidth="1"/>
    <col min="16139" max="16139" width="3" style="1" customWidth="1"/>
    <col min="16140" max="16140" width="25.33203125" style="1" bestFit="1" customWidth="1"/>
    <col min="16141" max="16141" width="18" style="1" bestFit="1" customWidth="1"/>
    <col min="16142" max="16142" width="11.5546875" style="1"/>
    <col min="16143" max="16143" width="18.5546875" style="1" bestFit="1" customWidth="1"/>
    <col min="16144" max="16384" width="11.5546875" style="1"/>
  </cols>
  <sheetData>
    <row r="1" spans="1:13" s="19" customFormat="1" ht="15.6" x14ac:dyDescent="0.3">
      <c r="A1" s="87" t="s">
        <v>107</v>
      </c>
      <c r="B1" s="87"/>
      <c r="C1" s="87"/>
      <c r="D1" s="87"/>
      <c r="E1" s="87"/>
      <c r="F1" s="87"/>
      <c r="G1" s="87"/>
      <c r="H1" s="87"/>
      <c r="I1" s="87"/>
      <c r="J1" s="87"/>
      <c r="L1" s="20"/>
    </row>
    <row r="2" spans="1:13" s="19" customFormat="1" ht="15.6" x14ac:dyDescent="0.3">
      <c r="A2" s="87" t="s">
        <v>106</v>
      </c>
      <c r="B2" s="87"/>
      <c r="C2" s="87"/>
      <c r="D2" s="87"/>
      <c r="E2" s="87"/>
      <c r="F2" s="87"/>
      <c r="G2" s="87"/>
      <c r="H2" s="87"/>
      <c r="I2" s="87"/>
      <c r="J2" s="87"/>
      <c r="L2" s="20"/>
    </row>
    <row r="3" spans="1:13" s="19" customFormat="1" ht="15.6" x14ac:dyDescent="0.3">
      <c r="A3" s="28"/>
      <c r="B3" s="28"/>
      <c r="C3" s="86" t="s">
        <v>105</v>
      </c>
      <c r="D3" s="86"/>
      <c r="E3" s="86"/>
      <c r="F3" s="86"/>
      <c r="G3" s="86"/>
      <c r="H3" s="86"/>
      <c r="I3" s="28"/>
      <c r="J3" s="28"/>
      <c r="L3" s="20"/>
    </row>
    <row r="4" spans="1:13" s="19" customFormat="1" ht="15.6" x14ac:dyDescent="0.3">
      <c r="A4" s="86" t="s">
        <v>104</v>
      </c>
      <c r="B4" s="86"/>
      <c r="C4" s="86"/>
      <c r="D4" s="86"/>
      <c r="E4" s="86"/>
      <c r="F4" s="86"/>
      <c r="G4" s="86"/>
      <c r="H4" s="86"/>
      <c r="I4" s="86"/>
      <c r="J4" s="86"/>
      <c r="L4" s="20"/>
    </row>
    <row r="5" spans="1:13" s="19" customFormat="1" ht="15.6" x14ac:dyDescent="0.3">
      <c r="A5" s="82" t="s">
        <v>103</v>
      </c>
      <c r="B5" s="82"/>
      <c r="C5" s="85"/>
      <c r="D5" s="83" t="s">
        <v>102</v>
      </c>
      <c r="E5" s="84"/>
      <c r="F5" s="84"/>
      <c r="G5" s="83"/>
      <c r="H5" s="82"/>
      <c r="I5" s="82"/>
      <c r="J5" s="81"/>
      <c r="L5" s="20"/>
    </row>
    <row r="6" spans="1:13" s="19" customFormat="1" ht="18" customHeight="1" x14ac:dyDescent="0.3">
      <c r="A6" s="80" t="s">
        <v>101</v>
      </c>
      <c r="B6" s="71" t="s">
        <v>100</v>
      </c>
      <c r="C6" s="75" t="s">
        <v>99</v>
      </c>
      <c r="D6" s="79" t="s">
        <v>96</v>
      </c>
      <c r="E6" s="77" t="s">
        <v>98</v>
      </c>
      <c r="F6" s="78"/>
      <c r="G6" s="77" t="s">
        <v>97</v>
      </c>
      <c r="H6" s="76"/>
      <c r="I6" s="76"/>
      <c r="J6" s="75" t="s">
        <v>96</v>
      </c>
      <c r="L6" s="20"/>
    </row>
    <row r="7" spans="1:13" s="19" customFormat="1" ht="18" customHeight="1" x14ac:dyDescent="0.3">
      <c r="A7" s="74" t="s">
        <v>95</v>
      </c>
      <c r="B7" s="73"/>
      <c r="C7" s="70"/>
      <c r="D7" s="72" t="s">
        <v>89</v>
      </c>
      <c r="E7" s="71" t="s">
        <v>94</v>
      </c>
      <c r="F7" s="71" t="s">
        <v>93</v>
      </c>
      <c r="G7" s="71" t="s">
        <v>92</v>
      </c>
      <c r="H7" s="71" t="s">
        <v>91</v>
      </c>
      <c r="I7" s="71" t="s">
        <v>90</v>
      </c>
      <c r="J7" s="70" t="s">
        <v>89</v>
      </c>
      <c r="L7" s="20"/>
    </row>
    <row r="8" spans="1:13" s="19" customFormat="1" ht="15.6" x14ac:dyDescent="0.3">
      <c r="A8" s="69" t="s">
        <v>88</v>
      </c>
      <c r="B8" s="67"/>
      <c r="C8" s="68" t="s">
        <v>87</v>
      </c>
      <c r="D8" s="66">
        <v>43799</v>
      </c>
      <c r="E8" s="67"/>
      <c r="F8" s="67"/>
      <c r="G8" s="67"/>
      <c r="H8" s="67"/>
      <c r="I8" s="67"/>
      <c r="J8" s="66">
        <v>43830</v>
      </c>
      <c r="L8" s="20"/>
    </row>
    <row r="9" spans="1:13" s="19" customFormat="1" ht="15.6" x14ac:dyDescent="0.3">
      <c r="A9" s="65" t="s">
        <v>86</v>
      </c>
      <c r="B9" s="58"/>
      <c r="C9" s="57"/>
      <c r="D9" s="56">
        <f>D10+D19+D24</f>
        <v>1553701120539</v>
      </c>
      <c r="E9" s="56">
        <f>E10+E19+E24</f>
        <v>0</v>
      </c>
      <c r="F9" s="56">
        <f>F10+F19+F24</f>
        <v>1055309916</v>
      </c>
      <c r="G9" s="56">
        <f>G10+G19+G24</f>
        <v>0</v>
      </c>
      <c r="H9" s="56">
        <f>H10+H19+H24</f>
        <v>0</v>
      </c>
      <c r="I9" s="56">
        <f>I10+I19+I24</f>
        <v>27184040</v>
      </c>
      <c r="J9" s="56">
        <f>J10+J19+J24</f>
        <v>1554158076989</v>
      </c>
      <c r="L9" s="55"/>
    </row>
    <row r="10" spans="1:13" s="19" customFormat="1" ht="18" customHeight="1" x14ac:dyDescent="0.3">
      <c r="A10" s="32"/>
      <c r="B10" s="42" t="s">
        <v>85</v>
      </c>
      <c r="C10" s="30"/>
      <c r="D10" s="33">
        <f>+D11</f>
        <v>151815664991</v>
      </c>
      <c r="E10" s="33">
        <f>+E11</f>
        <v>0</v>
      </c>
      <c r="F10" s="33">
        <f>+F11</f>
        <v>0</v>
      </c>
      <c r="G10" s="33">
        <f>+G11</f>
        <v>0</v>
      </c>
      <c r="H10" s="33">
        <f>+H11</f>
        <v>0</v>
      </c>
      <c r="I10" s="33">
        <f>+I11</f>
        <v>0</v>
      </c>
      <c r="J10" s="33">
        <f>+J11</f>
        <v>151217311525</v>
      </c>
      <c r="L10" s="20"/>
    </row>
    <row r="11" spans="1:13" s="28" customFormat="1" ht="29.25" customHeight="1" x14ac:dyDescent="0.3">
      <c r="A11" s="35"/>
      <c r="B11" s="64" t="s">
        <v>84</v>
      </c>
      <c r="C11" s="63"/>
      <c r="D11" s="29">
        <f>SUM(D12:D16)</f>
        <v>151815664991</v>
      </c>
      <c r="E11" s="29">
        <f>SUM(E12:E16)</f>
        <v>0</v>
      </c>
      <c r="F11" s="29">
        <f>SUM(F12:F16)</f>
        <v>0</v>
      </c>
      <c r="G11" s="29"/>
      <c r="H11" s="29"/>
      <c r="I11" s="29"/>
      <c r="J11" s="29">
        <f>SUM(J12:J16)</f>
        <v>151217311525</v>
      </c>
      <c r="L11" s="20"/>
      <c r="M11" s="19"/>
    </row>
    <row r="12" spans="1:13" s="19" customFormat="1" ht="18" customHeight="1" x14ac:dyDescent="0.3">
      <c r="A12" s="44">
        <v>611515778</v>
      </c>
      <c r="B12" s="38" t="s">
        <v>83</v>
      </c>
      <c r="C12" s="30" t="s">
        <v>82</v>
      </c>
      <c r="D12" s="36">
        <v>16155543624</v>
      </c>
      <c r="E12" s="36">
        <v>0</v>
      </c>
      <c r="F12" s="36">
        <v>0</v>
      </c>
      <c r="G12" s="36">
        <v>598353466</v>
      </c>
      <c r="H12" s="36">
        <v>80777718</v>
      </c>
      <c r="I12" s="36"/>
      <c r="J12" s="36">
        <f>D12+E12+F12-G12</f>
        <v>15557190158</v>
      </c>
      <c r="L12" s="20"/>
    </row>
    <row r="13" spans="1:13" s="19" customFormat="1" ht="15" x14ac:dyDescent="0.3">
      <c r="A13" s="44">
        <v>611516359</v>
      </c>
      <c r="B13" s="38" t="s">
        <v>81</v>
      </c>
      <c r="C13" s="30" t="s">
        <v>80</v>
      </c>
      <c r="D13" s="36">
        <v>15160121367</v>
      </c>
      <c r="E13" s="36">
        <v>0</v>
      </c>
      <c r="F13" s="36">
        <v>0</v>
      </c>
      <c r="G13" s="36">
        <v>0</v>
      </c>
      <c r="H13" s="36">
        <v>0</v>
      </c>
      <c r="I13" s="36"/>
      <c r="J13" s="36">
        <f>D13+E13+F13-G13</f>
        <v>15160121367</v>
      </c>
      <c r="L13" s="20"/>
    </row>
    <row r="14" spans="1:13" s="19" customFormat="1" ht="15" x14ac:dyDescent="0.3">
      <c r="A14" s="44">
        <v>611517731</v>
      </c>
      <c r="B14" s="38" t="s">
        <v>79</v>
      </c>
      <c r="C14" s="30" t="s">
        <v>78</v>
      </c>
      <c r="D14" s="36">
        <v>50000000000</v>
      </c>
      <c r="E14" s="36">
        <v>0</v>
      </c>
      <c r="F14" s="36">
        <v>0</v>
      </c>
      <c r="G14" s="36">
        <v>0</v>
      </c>
      <c r="H14" s="36">
        <v>553500000</v>
      </c>
      <c r="I14" s="36"/>
      <c r="J14" s="36">
        <f>D14+E14+F14-G14</f>
        <v>50000000000</v>
      </c>
      <c r="L14" s="20"/>
    </row>
    <row r="15" spans="1:13" s="28" customFormat="1" ht="15.6" x14ac:dyDescent="0.3">
      <c r="A15" s="44">
        <v>611516517</v>
      </c>
      <c r="B15" s="38" t="s">
        <v>76</v>
      </c>
      <c r="C15" s="30" t="s">
        <v>77</v>
      </c>
      <c r="D15" s="36">
        <v>55500000000</v>
      </c>
      <c r="E15" s="36">
        <v>0</v>
      </c>
      <c r="F15" s="36">
        <v>0</v>
      </c>
      <c r="G15" s="36"/>
      <c r="H15" s="36"/>
      <c r="I15" s="36"/>
      <c r="J15" s="36">
        <f>D15+E15+F15-G15</f>
        <v>55500000000</v>
      </c>
      <c r="K15" s="19"/>
      <c r="L15" s="20"/>
      <c r="M15" s="19"/>
    </row>
    <row r="16" spans="1:13" s="28" customFormat="1" ht="15.6" x14ac:dyDescent="0.3">
      <c r="A16" s="44">
        <v>611516912</v>
      </c>
      <c r="B16" s="38" t="s">
        <v>76</v>
      </c>
      <c r="C16" s="30" t="s">
        <v>75</v>
      </c>
      <c r="D16" s="36">
        <f>+D17+D18</f>
        <v>15000000000</v>
      </c>
      <c r="E16" s="36">
        <v>0</v>
      </c>
      <c r="F16" s="36">
        <v>0</v>
      </c>
      <c r="G16" s="36"/>
      <c r="H16" s="36"/>
      <c r="I16" s="36"/>
      <c r="J16" s="36">
        <f>D16+E16+F16-G16</f>
        <v>15000000000</v>
      </c>
      <c r="K16" s="19"/>
      <c r="L16" s="20"/>
      <c r="M16" s="19"/>
    </row>
    <row r="17" spans="1:13" s="28" customFormat="1" ht="15.6" x14ac:dyDescent="0.3">
      <c r="A17" s="44"/>
      <c r="B17" s="38" t="s">
        <v>74</v>
      </c>
      <c r="C17" s="30"/>
      <c r="D17" s="36">
        <v>10000000000</v>
      </c>
      <c r="E17" s="36">
        <v>0</v>
      </c>
      <c r="F17" s="36">
        <v>0</v>
      </c>
      <c r="G17" s="36"/>
      <c r="H17" s="36"/>
      <c r="I17" s="36"/>
      <c r="J17" s="36">
        <f>D17+E17+F17-G17</f>
        <v>10000000000</v>
      </c>
      <c r="K17" s="19"/>
      <c r="L17" s="20"/>
      <c r="M17" s="19"/>
    </row>
    <row r="18" spans="1:13" s="28" customFormat="1" ht="15.6" x14ac:dyDescent="0.3">
      <c r="A18" s="44"/>
      <c r="B18" s="38" t="s">
        <v>73</v>
      </c>
      <c r="C18" s="30"/>
      <c r="D18" s="36">
        <v>5000000000</v>
      </c>
      <c r="E18" s="36">
        <v>0</v>
      </c>
      <c r="F18" s="36">
        <v>0</v>
      </c>
      <c r="G18" s="36"/>
      <c r="H18" s="36"/>
      <c r="I18" s="36"/>
      <c r="J18" s="36">
        <f>D18+E18+F18-G18</f>
        <v>5000000000</v>
      </c>
      <c r="K18" s="19"/>
      <c r="L18" s="20"/>
      <c r="M18" s="19"/>
    </row>
    <row r="19" spans="1:13" s="19" customFormat="1" ht="15.6" x14ac:dyDescent="0.3">
      <c r="A19" s="32"/>
      <c r="B19" s="62" t="s">
        <v>72</v>
      </c>
      <c r="C19" s="30"/>
      <c r="D19" s="33">
        <f>SUM(D20:D23)</f>
        <v>1401885455548</v>
      </c>
      <c r="E19" s="33">
        <f>SUM(E20:E23)</f>
        <v>0</v>
      </c>
      <c r="F19" s="33">
        <f>SUM(F20:F23)</f>
        <v>1055309916</v>
      </c>
      <c r="G19" s="33">
        <f>SUM(G20:G23)</f>
        <v>0</v>
      </c>
      <c r="H19" s="33">
        <f>SUM(H20:H23)</f>
        <v>0</v>
      </c>
      <c r="I19" s="33">
        <f>SUM(I20:I23)</f>
        <v>0</v>
      </c>
      <c r="J19" s="33">
        <f>SUM(J20:J23)</f>
        <v>1402940765464</v>
      </c>
      <c r="L19" s="20"/>
    </row>
    <row r="20" spans="1:13" s="28" customFormat="1" ht="15.6" x14ac:dyDescent="0.3">
      <c r="A20" s="44">
        <v>612500048</v>
      </c>
      <c r="B20" s="38" t="s">
        <v>68</v>
      </c>
      <c r="C20" s="30" t="s">
        <v>71</v>
      </c>
      <c r="D20" s="36">
        <v>300000000000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61">
        <f>D20+E20+F20-G20</f>
        <v>300000000000</v>
      </c>
      <c r="K20" s="19"/>
      <c r="L20" s="20"/>
    </row>
    <row r="21" spans="1:13" s="28" customFormat="1" ht="15.6" x14ac:dyDescent="0.3">
      <c r="A21" s="44">
        <v>612500048</v>
      </c>
      <c r="B21" s="38" t="s">
        <v>68</v>
      </c>
      <c r="C21" s="30" t="s">
        <v>70</v>
      </c>
      <c r="D21" s="36">
        <v>300000000000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61">
        <f>D21+E21+F21-G21</f>
        <v>300000000000</v>
      </c>
      <c r="K21" s="19"/>
      <c r="L21" s="20"/>
    </row>
    <row r="22" spans="1:13" s="28" customFormat="1" ht="15.6" x14ac:dyDescent="0.3">
      <c r="A22" s="44">
        <v>612500048</v>
      </c>
      <c r="B22" s="38" t="s">
        <v>68</v>
      </c>
      <c r="C22" s="30" t="s">
        <v>69</v>
      </c>
      <c r="D22" s="36">
        <v>400942727774</v>
      </c>
      <c r="E22" s="29">
        <v>0</v>
      </c>
      <c r="F22" s="36">
        <v>527654958</v>
      </c>
      <c r="G22" s="29">
        <v>0</v>
      </c>
      <c r="H22" s="29">
        <v>0</v>
      </c>
      <c r="I22" s="29">
        <v>0</v>
      </c>
      <c r="J22" s="61">
        <f>D22+E22+F22-G22</f>
        <v>401470382732</v>
      </c>
      <c r="K22" s="19"/>
      <c r="L22" s="20"/>
    </row>
    <row r="23" spans="1:13" s="19" customFormat="1" ht="18.75" customHeight="1" x14ac:dyDescent="0.3">
      <c r="A23" s="44">
        <v>612500048</v>
      </c>
      <c r="B23" s="38" t="s">
        <v>68</v>
      </c>
      <c r="C23" s="30" t="s">
        <v>67</v>
      </c>
      <c r="D23" s="36">
        <v>400942727774</v>
      </c>
      <c r="E23" s="29">
        <v>0</v>
      </c>
      <c r="F23" s="36">
        <v>527654958</v>
      </c>
      <c r="G23" s="29">
        <v>0</v>
      </c>
      <c r="H23" s="29">
        <v>0</v>
      </c>
      <c r="I23" s="29">
        <v>0</v>
      </c>
      <c r="J23" s="61">
        <f>D23+E23+F23-G23</f>
        <v>401470382732</v>
      </c>
      <c r="L23" s="20"/>
    </row>
    <row r="24" spans="1:13" s="19" customFormat="1" ht="15.6" x14ac:dyDescent="0.3">
      <c r="A24" s="32"/>
      <c r="B24" s="42" t="s">
        <v>32</v>
      </c>
      <c r="C24" s="30"/>
      <c r="D24" s="56">
        <v>0</v>
      </c>
      <c r="E24" s="56">
        <f>SUM(E25:E31)</f>
        <v>0</v>
      </c>
      <c r="F24" s="56">
        <f>SUM(F25:F31)</f>
        <v>0</v>
      </c>
      <c r="G24" s="56">
        <f>SUM(G25:G31)</f>
        <v>0</v>
      </c>
      <c r="H24" s="56">
        <f>SUM(H25:H31)</f>
        <v>0</v>
      </c>
      <c r="I24" s="56">
        <f>SUM(I25:I32)</f>
        <v>27184040</v>
      </c>
      <c r="J24" s="56">
        <f>SUM(J25:J27)</f>
        <v>0</v>
      </c>
      <c r="L24" s="20"/>
    </row>
    <row r="25" spans="1:13" s="19" customFormat="1" ht="15" x14ac:dyDescent="0.3">
      <c r="A25" s="60">
        <v>0</v>
      </c>
      <c r="B25" s="40" t="s">
        <v>66</v>
      </c>
      <c r="C25" s="30" t="s">
        <v>65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/>
      <c r="J25" s="36">
        <f>D25+E25+F25-G25</f>
        <v>0</v>
      </c>
      <c r="L25" s="20"/>
    </row>
    <row r="26" spans="1:13" s="19" customFormat="1" ht="15" x14ac:dyDescent="0.3">
      <c r="A26" s="60">
        <v>0</v>
      </c>
      <c r="B26" s="40" t="s">
        <v>63</v>
      </c>
      <c r="C26" s="30" t="s">
        <v>64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/>
      <c r="J26" s="36">
        <f>D26+E26+F26-G26</f>
        <v>0</v>
      </c>
      <c r="L26" s="20"/>
    </row>
    <row r="27" spans="1:13" s="19" customFormat="1" ht="15" x14ac:dyDescent="0.3">
      <c r="A27" s="60">
        <v>0</v>
      </c>
      <c r="B27" s="40" t="s">
        <v>63</v>
      </c>
      <c r="C27" s="30" t="s">
        <v>62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/>
      <c r="J27" s="36">
        <f>D27+E27+F27-G27</f>
        <v>0</v>
      </c>
      <c r="L27" s="20"/>
    </row>
    <row r="28" spans="1:13" s="28" customFormat="1" ht="15.6" x14ac:dyDescent="0.3">
      <c r="A28" s="60">
        <v>0</v>
      </c>
      <c r="B28" s="40" t="s">
        <v>61</v>
      </c>
      <c r="C28" s="30" t="s">
        <v>60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/>
      <c r="J28" s="36">
        <f>D28+E28+F28-G28</f>
        <v>0</v>
      </c>
      <c r="K28" s="19"/>
      <c r="L28" s="20"/>
      <c r="M28" s="19"/>
    </row>
    <row r="29" spans="1:13" s="28" customFormat="1" ht="15.6" x14ac:dyDescent="0.3">
      <c r="A29" s="60">
        <v>0</v>
      </c>
      <c r="B29" s="40" t="s">
        <v>59</v>
      </c>
      <c r="C29" s="30" t="s">
        <v>58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19597934</v>
      </c>
      <c r="J29" s="36">
        <f>D29+E29+F29-G29</f>
        <v>0</v>
      </c>
      <c r="K29" s="19"/>
      <c r="L29" s="20"/>
      <c r="M29" s="19"/>
    </row>
    <row r="30" spans="1:13" s="28" customFormat="1" ht="15.6" x14ac:dyDescent="0.3">
      <c r="A30" s="60">
        <v>0</v>
      </c>
      <c r="B30" s="40" t="s">
        <v>57</v>
      </c>
      <c r="C30" s="30" t="s">
        <v>56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f>D30+E30+F30-G30</f>
        <v>0</v>
      </c>
      <c r="K30" s="19"/>
      <c r="L30" s="20"/>
      <c r="M30" s="19"/>
    </row>
    <row r="31" spans="1:13" s="28" customFormat="1" ht="15.6" x14ac:dyDescent="0.3">
      <c r="A31" s="60">
        <v>0</v>
      </c>
      <c r="B31" s="40" t="s">
        <v>55</v>
      </c>
      <c r="C31" s="30" t="s">
        <v>54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1675278</v>
      </c>
      <c r="J31" s="36">
        <f>D31+E31+F31-G31</f>
        <v>0</v>
      </c>
      <c r="K31" s="19"/>
      <c r="L31" s="20"/>
      <c r="M31" s="19"/>
    </row>
    <row r="32" spans="1:13" s="28" customFormat="1" ht="15.6" x14ac:dyDescent="0.3">
      <c r="A32" s="60">
        <v>0</v>
      </c>
      <c r="B32" s="40" t="s">
        <v>53</v>
      </c>
      <c r="C32" s="30" t="s">
        <v>52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5910828</v>
      </c>
      <c r="J32" s="36">
        <f>D32+E32+F32-G32</f>
        <v>0</v>
      </c>
      <c r="K32" s="19"/>
      <c r="L32" s="20"/>
      <c r="M32" s="19"/>
    </row>
    <row r="33" spans="1:15" s="19" customFormat="1" ht="15.6" x14ac:dyDescent="0.3">
      <c r="A33" s="59" t="s">
        <v>51</v>
      </c>
      <c r="B33" s="58"/>
      <c r="C33" s="57"/>
      <c r="D33" s="56">
        <f>+D34+D36+D38+D40+D50+D66</f>
        <v>1040457196927</v>
      </c>
      <c r="E33" s="56">
        <f>+E34+E36+E38+E40+E50+E66</f>
        <v>0</v>
      </c>
      <c r="F33" s="56">
        <f>+F34+F36+F38+F40+F50+F66</f>
        <v>-30677650081</v>
      </c>
      <c r="G33" s="56">
        <f>+G34+G36+G38+G40+G50+G66</f>
        <v>22480444991</v>
      </c>
      <c r="H33" s="56">
        <f>+H34+H36+H38+H40+H50+H66</f>
        <v>0</v>
      </c>
      <c r="I33" s="56">
        <f>+I34+I36+I38+I40+I50+I66</f>
        <v>637353015</v>
      </c>
      <c r="J33" s="56">
        <f>+J34+J36+J38+J40+J50+J66</f>
        <v>987299101855</v>
      </c>
      <c r="L33" s="55"/>
    </row>
    <row r="34" spans="1:15" s="19" customFormat="1" ht="15.6" x14ac:dyDescent="0.3">
      <c r="A34" s="32"/>
      <c r="B34" s="54" t="s">
        <v>50</v>
      </c>
      <c r="C34" s="52"/>
      <c r="D34" s="33">
        <f>+D35</f>
        <v>578577000000</v>
      </c>
      <c r="E34" s="33">
        <f>E35</f>
        <v>0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>J35</f>
        <v>578577000000</v>
      </c>
      <c r="L34" s="20"/>
    </row>
    <row r="35" spans="1:15" s="19" customFormat="1" ht="18" customHeight="1" x14ac:dyDescent="0.3">
      <c r="A35" s="44">
        <v>512300017</v>
      </c>
      <c r="B35" s="53" t="s">
        <v>49</v>
      </c>
      <c r="C35" s="52" t="s">
        <v>48</v>
      </c>
      <c r="D35" s="36">
        <v>578577000000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f>D35+E35+F35-G35</f>
        <v>578577000000</v>
      </c>
      <c r="L35" s="20"/>
    </row>
    <row r="36" spans="1:15" s="19" customFormat="1" ht="18" customHeight="1" x14ac:dyDescent="0.3">
      <c r="A36" s="32"/>
      <c r="B36" s="42" t="s">
        <v>47</v>
      </c>
      <c r="C36" s="30"/>
      <c r="D36" s="33">
        <f>+D37</f>
        <v>9658220724</v>
      </c>
      <c r="E36" s="33">
        <f>SUM(E37)</f>
        <v>0</v>
      </c>
      <c r="F36" s="33">
        <f>+F37</f>
        <v>-466150225</v>
      </c>
      <c r="G36" s="33">
        <f>SUM(G37)</f>
        <v>246789889</v>
      </c>
      <c r="H36" s="33">
        <f>SUM(H37)</f>
        <v>0</v>
      </c>
      <c r="I36" s="33">
        <f>SUM(I37)</f>
        <v>0</v>
      </c>
      <c r="J36" s="33">
        <f>SUM(J37)</f>
        <v>8945280610</v>
      </c>
      <c r="L36" s="20"/>
    </row>
    <row r="37" spans="1:15" s="19" customFormat="1" ht="18" customHeight="1" x14ac:dyDescent="0.3">
      <c r="A37" s="44">
        <v>521200080</v>
      </c>
      <c r="B37" s="38" t="s">
        <v>46</v>
      </c>
      <c r="C37" s="30" t="s">
        <v>45</v>
      </c>
      <c r="D37" s="36">
        <v>9658220724</v>
      </c>
      <c r="E37" s="36">
        <v>0</v>
      </c>
      <c r="F37" s="36">
        <v>-466150225</v>
      </c>
      <c r="G37" s="36">
        <v>246789889</v>
      </c>
      <c r="H37" s="36">
        <v>0</v>
      </c>
      <c r="I37" s="36">
        <v>0</v>
      </c>
      <c r="J37" s="36">
        <f>D37+E37+F37-G37</f>
        <v>8945280610</v>
      </c>
      <c r="L37" s="20"/>
    </row>
    <row r="38" spans="1:15" s="19" customFormat="1" ht="18" customHeight="1" x14ac:dyDescent="0.3">
      <c r="A38" s="32"/>
      <c r="B38" s="42" t="s">
        <v>44</v>
      </c>
      <c r="C38" s="30"/>
      <c r="D38" s="33">
        <f>+D39</f>
        <v>15507478812</v>
      </c>
      <c r="E38" s="33">
        <f>SUM(E39)</f>
        <v>0</v>
      </c>
      <c r="F38" s="33">
        <f>+F39</f>
        <v>-1080092676</v>
      </c>
      <c r="G38" s="33">
        <f>SUM(G39)</f>
        <v>0</v>
      </c>
      <c r="H38" s="33">
        <f>SUM(H39)</f>
        <v>0</v>
      </c>
      <c r="I38" s="33">
        <f>SUM(I39)</f>
        <v>0</v>
      </c>
      <c r="J38" s="33">
        <f>SUM(J39)</f>
        <v>14427386136</v>
      </c>
      <c r="L38" s="20"/>
    </row>
    <row r="39" spans="1:15" s="19" customFormat="1" ht="18" customHeight="1" x14ac:dyDescent="0.3">
      <c r="A39" s="44">
        <v>531200027</v>
      </c>
      <c r="B39" s="38" t="s">
        <v>43</v>
      </c>
      <c r="C39" s="30" t="s">
        <v>42</v>
      </c>
      <c r="D39" s="36">
        <v>15507478812</v>
      </c>
      <c r="E39" s="36">
        <v>0</v>
      </c>
      <c r="F39" s="36">
        <v>-1080092676</v>
      </c>
      <c r="G39" s="36">
        <v>0</v>
      </c>
      <c r="H39" s="36">
        <v>0</v>
      </c>
      <c r="I39" s="36">
        <v>0</v>
      </c>
      <c r="J39" s="36">
        <f>D39+E39+F39-G39</f>
        <v>14427386136</v>
      </c>
      <c r="L39" s="20"/>
    </row>
    <row r="40" spans="1:15" s="19" customFormat="1" ht="18" customHeight="1" x14ac:dyDescent="0.3">
      <c r="A40" s="32"/>
      <c r="B40" s="42" t="s">
        <v>41</v>
      </c>
      <c r="C40" s="30"/>
      <c r="D40" s="33">
        <f>SUM(D41:D44)+SUM(D47:D49)</f>
        <v>436714497391</v>
      </c>
      <c r="E40" s="33">
        <f>SUM(E41:E43)+E44+SUM(E47:E49)</f>
        <v>0</v>
      </c>
      <c r="F40" s="33">
        <f>SUM(F41:F43)+F44+SUM(F47:F49)</f>
        <v>-29131407180</v>
      </c>
      <c r="G40" s="33">
        <f>SUM(G41:G43)+G44+SUM(G47:G49)</f>
        <v>22233655102</v>
      </c>
      <c r="H40" s="33">
        <f>SUM(H41:H43)+H44+SUM(H47:H49)</f>
        <v>0</v>
      </c>
      <c r="I40" s="33">
        <f>SUM(I41:I43)+I44+SUM(I47:I49)</f>
        <v>0</v>
      </c>
      <c r="J40" s="33">
        <f>SUM(J41:J43)+J44+SUM(J47:J49)</f>
        <v>385349435109</v>
      </c>
      <c r="L40" s="20"/>
    </row>
    <row r="41" spans="1:15" s="19" customFormat="1" ht="18" customHeight="1" x14ac:dyDescent="0.3">
      <c r="A41" s="44">
        <v>541200092</v>
      </c>
      <c r="B41" s="38" t="s">
        <v>40</v>
      </c>
      <c r="C41" s="45">
        <v>1385</v>
      </c>
      <c r="D41" s="36">
        <v>8516179568</v>
      </c>
      <c r="E41" s="36">
        <v>0</v>
      </c>
      <c r="F41" s="36">
        <v>-593150137</v>
      </c>
      <c r="G41" s="36">
        <v>0</v>
      </c>
      <c r="H41" s="36">
        <v>0</v>
      </c>
      <c r="I41" s="36">
        <v>0</v>
      </c>
      <c r="J41" s="36">
        <f>D41+E41+F41-G41</f>
        <v>7923029431</v>
      </c>
      <c r="L41" s="20"/>
    </row>
    <row r="42" spans="1:15" s="19" customFormat="1" ht="18" customHeight="1" x14ac:dyDescent="0.3">
      <c r="A42" s="44">
        <v>541200098</v>
      </c>
      <c r="B42" s="40" t="s">
        <v>39</v>
      </c>
      <c r="C42" s="50">
        <v>1812</v>
      </c>
      <c r="D42" s="36">
        <v>129213949617</v>
      </c>
      <c r="E42" s="36">
        <v>0</v>
      </c>
      <c r="F42" s="36">
        <v>-8857175907</v>
      </c>
      <c r="G42" s="36">
        <v>4951117852</v>
      </c>
      <c r="H42" s="36">
        <v>0</v>
      </c>
      <c r="I42" s="36">
        <v>0</v>
      </c>
      <c r="J42" s="36">
        <f>D42+E42+F42-G42</f>
        <v>115405655858</v>
      </c>
      <c r="L42" s="20"/>
      <c r="M42" s="43"/>
      <c r="O42" s="43"/>
    </row>
    <row r="43" spans="1:15" s="19" customFormat="1" ht="18" customHeight="1" x14ac:dyDescent="0.3">
      <c r="A43" s="44">
        <v>542200095</v>
      </c>
      <c r="B43" s="40" t="s">
        <v>38</v>
      </c>
      <c r="C43" s="51">
        <v>7162</v>
      </c>
      <c r="D43" s="36">
        <v>8392584973.9999695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f>D43+E43+F43-G43</f>
        <v>8392584973.9999695</v>
      </c>
      <c r="L43" s="20"/>
    </row>
    <row r="44" spans="1:15" s="19" customFormat="1" ht="18" customHeight="1" x14ac:dyDescent="0.3">
      <c r="A44" s="44">
        <v>542200101</v>
      </c>
      <c r="B44" s="40" t="s">
        <v>37</v>
      </c>
      <c r="C44" s="50">
        <v>7365</v>
      </c>
      <c r="D44" s="36">
        <f>+D45+D46</f>
        <v>57667793232</v>
      </c>
      <c r="E44" s="36">
        <f>E45+E46</f>
        <v>0</v>
      </c>
      <c r="F44" s="36">
        <f>F45+F46</f>
        <v>-3781311386</v>
      </c>
      <c r="G44" s="36">
        <f>G45+G46</f>
        <v>0</v>
      </c>
      <c r="H44" s="36">
        <f>H45+H46</f>
        <v>0</v>
      </c>
      <c r="I44" s="36">
        <f>I45+I46</f>
        <v>0</v>
      </c>
      <c r="J44" s="36">
        <f>D44+E44+F44-G44</f>
        <v>53886481846</v>
      </c>
      <c r="L44" s="20"/>
    </row>
    <row r="45" spans="1:15" x14ac:dyDescent="0.3">
      <c r="A45" s="49"/>
      <c r="B45" s="48" t="s">
        <v>36</v>
      </c>
      <c r="C45" s="47"/>
      <c r="D45" s="46">
        <v>3377446241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f>D45+E45+F45-G45</f>
        <v>3377446241</v>
      </c>
    </row>
    <row r="46" spans="1:15" x14ac:dyDescent="0.3">
      <c r="A46" s="49"/>
      <c r="B46" s="48" t="s">
        <v>35</v>
      </c>
      <c r="C46" s="47"/>
      <c r="D46" s="46">
        <v>54290346991</v>
      </c>
      <c r="E46" s="46">
        <v>0</v>
      </c>
      <c r="F46" s="46">
        <v>-3781311386</v>
      </c>
      <c r="G46" s="46">
        <v>0</v>
      </c>
      <c r="H46" s="46">
        <v>0</v>
      </c>
      <c r="I46" s="46">
        <v>0</v>
      </c>
      <c r="J46" s="46">
        <f>D46+E46+F46-G46</f>
        <v>50509035605</v>
      </c>
    </row>
    <row r="47" spans="1:15" s="28" customFormat="1" ht="18" customHeight="1" x14ac:dyDescent="0.3">
      <c r="A47" s="44">
        <v>543300018</v>
      </c>
      <c r="B47" s="38" t="s">
        <v>34</v>
      </c>
      <c r="C47" s="45">
        <v>4081</v>
      </c>
      <c r="D47" s="36">
        <v>77494560000</v>
      </c>
      <c r="E47" s="36">
        <v>0</v>
      </c>
      <c r="F47" s="36">
        <v>-5312902500</v>
      </c>
      <c r="G47" s="36">
        <v>5819572500</v>
      </c>
      <c r="H47" s="36">
        <v>0</v>
      </c>
      <c r="I47" s="36">
        <v>0</v>
      </c>
      <c r="J47" s="36">
        <f>D47+E47+F47-G47</f>
        <v>66362085000</v>
      </c>
      <c r="K47" s="19"/>
      <c r="L47" s="20"/>
      <c r="M47" s="43"/>
    </row>
    <row r="48" spans="1:15" s="28" customFormat="1" ht="18" customHeight="1" x14ac:dyDescent="0.3">
      <c r="A48" s="44">
        <v>543500001</v>
      </c>
      <c r="B48" s="38" t="s">
        <v>33</v>
      </c>
      <c r="C48" s="45">
        <v>4536</v>
      </c>
      <c r="D48" s="36">
        <v>92024790000</v>
      </c>
      <c r="E48" s="36">
        <v>0</v>
      </c>
      <c r="F48" s="36">
        <v>-6316472250</v>
      </c>
      <c r="G48" s="36">
        <v>6401529750</v>
      </c>
      <c r="H48" s="36">
        <v>0</v>
      </c>
      <c r="I48" s="36">
        <v>0</v>
      </c>
      <c r="J48" s="36">
        <f>D48+E48+F48-G48</f>
        <v>79306788000</v>
      </c>
      <c r="K48" s="19"/>
      <c r="L48" s="20"/>
      <c r="M48" s="43"/>
    </row>
    <row r="49" spans="1:13" s="28" customFormat="1" ht="15.6" x14ac:dyDescent="0.3">
      <c r="A49" s="44">
        <v>544300001</v>
      </c>
      <c r="B49" s="40" t="s">
        <v>27</v>
      </c>
      <c r="C49" s="37">
        <v>26473</v>
      </c>
      <c r="D49" s="36">
        <v>63404640000</v>
      </c>
      <c r="E49" s="36">
        <v>0</v>
      </c>
      <c r="F49" s="36">
        <v>-4270395000</v>
      </c>
      <c r="G49" s="36">
        <v>5061435000</v>
      </c>
      <c r="H49" s="36">
        <v>0</v>
      </c>
      <c r="I49" s="36">
        <v>0</v>
      </c>
      <c r="J49" s="36">
        <f>D49+E49+F49-G49</f>
        <v>54072810000</v>
      </c>
      <c r="K49" s="19"/>
      <c r="L49" s="20"/>
      <c r="M49" s="43"/>
    </row>
    <row r="50" spans="1:13" s="19" customFormat="1" ht="15.6" x14ac:dyDescent="0.3">
      <c r="A50" s="32"/>
      <c r="B50" s="42" t="s">
        <v>32</v>
      </c>
      <c r="C50" s="30"/>
      <c r="D50" s="33">
        <v>0</v>
      </c>
      <c r="E50" s="33">
        <f>SUM(E51:E63)</f>
        <v>0</v>
      </c>
      <c r="F50" s="33">
        <f>SUM(F51:F63)</f>
        <v>0</v>
      </c>
      <c r="G50" s="33">
        <f>SUM(G51:G63)</f>
        <v>0</v>
      </c>
      <c r="H50" s="33">
        <f>SUM(H51:H63)</f>
        <v>0</v>
      </c>
      <c r="I50" s="33">
        <f>SUM(I51:I64)</f>
        <v>637353015</v>
      </c>
      <c r="J50" s="33">
        <f>SUM(J51:J63)</f>
        <v>0</v>
      </c>
      <c r="L50" s="20"/>
    </row>
    <row r="51" spans="1:13" s="19" customFormat="1" ht="15.6" x14ac:dyDescent="0.3">
      <c r="A51" s="32"/>
      <c r="B51" s="40" t="s">
        <v>31</v>
      </c>
      <c r="C51" s="30" t="s">
        <v>30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29">
        <v>0</v>
      </c>
      <c r="L51" s="20"/>
    </row>
    <row r="52" spans="1:13" s="19" customFormat="1" ht="15" x14ac:dyDescent="0.3">
      <c r="A52" s="39"/>
      <c r="B52" s="40" t="s">
        <v>26</v>
      </c>
      <c r="C52" s="37" t="s">
        <v>29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4988205</v>
      </c>
      <c r="J52" s="36">
        <f>D52+E52+F52-G52</f>
        <v>0</v>
      </c>
      <c r="L52" s="20"/>
    </row>
    <row r="53" spans="1:13" s="19" customFormat="1" ht="15" x14ac:dyDescent="0.3">
      <c r="A53" s="39"/>
      <c r="B53" s="40" t="s">
        <v>26</v>
      </c>
      <c r="C53" s="41" t="s">
        <v>28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4988205</v>
      </c>
      <c r="J53" s="36">
        <f>D53+E53+F53-G53</f>
        <v>0</v>
      </c>
      <c r="L53" s="20"/>
    </row>
    <row r="54" spans="1:13" s="19" customFormat="1" ht="15" x14ac:dyDescent="0.3">
      <c r="A54" s="39"/>
      <c r="B54" s="40" t="s">
        <v>26</v>
      </c>
      <c r="C54" s="41" t="s">
        <v>27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L54" s="20"/>
    </row>
    <row r="55" spans="1:13" s="19" customFormat="1" ht="15" x14ac:dyDescent="0.3">
      <c r="A55" s="39"/>
      <c r="B55" s="40" t="s">
        <v>26</v>
      </c>
      <c r="C55" s="37" t="s">
        <v>25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/>
      <c r="J55" s="36">
        <f>D55+E55+F55-G55</f>
        <v>0</v>
      </c>
      <c r="L55" s="20"/>
    </row>
    <row r="56" spans="1:13" s="19" customFormat="1" ht="15" x14ac:dyDescent="0.3">
      <c r="A56" s="39"/>
      <c r="B56" s="38" t="s">
        <v>24</v>
      </c>
      <c r="C56" s="37" t="s">
        <v>23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f>D56+E56+F56-G56</f>
        <v>0</v>
      </c>
      <c r="L56" s="20"/>
    </row>
    <row r="57" spans="1:13" s="19" customFormat="1" ht="15" x14ac:dyDescent="0.3">
      <c r="A57" s="39"/>
      <c r="B57" s="38" t="s">
        <v>22</v>
      </c>
      <c r="C57" s="41" t="s">
        <v>21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f>D57+E57+F57-G57</f>
        <v>0</v>
      </c>
      <c r="L57" s="20"/>
    </row>
    <row r="58" spans="1:13" s="19" customFormat="1" ht="15" x14ac:dyDescent="0.3">
      <c r="A58" s="39"/>
      <c r="B58" s="40" t="s">
        <v>20</v>
      </c>
      <c r="C58" s="30" t="s">
        <v>19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623435141</v>
      </c>
      <c r="J58" s="36">
        <f>D58+E58+F58-G58</f>
        <v>0</v>
      </c>
      <c r="L58" s="20"/>
    </row>
    <row r="59" spans="1:13" s="19" customFormat="1" ht="15" x14ac:dyDescent="0.3">
      <c r="A59" s="39"/>
      <c r="B59" s="40" t="s">
        <v>18</v>
      </c>
      <c r="C59" s="30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f>D59+E59+F59-G59</f>
        <v>0</v>
      </c>
      <c r="L59" s="20"/>
    </row>
    <row r="60" spans="1:13" s="19" customFormat="1" ht="15" x14ac:dyDescent="0.3">
      <c r="A60" s="39"/>
      <c r="B60" s="38" t="s">
        <v>17</v>
      </c>
      <c r="C60" s="37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f>D60+E60+F60-G60</f>
        <v>0</v>
      </c>
      <c r="L60" s="20"/>
    </row>
    <row r="61" spans="1:13" s="19" customFormat="1" ht="15" x14ac:dyDescent="0.3">
      <c r="A61" s="39"/>
      <c r="B61" s="40" t="s">
        <v>16</v>
      </c>
      <c r="C61" s="37" t="s">
        <v>15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3941464</v>
      </c>
      <c r="J61" s="36">
        <f>D61+E61+F61-G61</f>
        <v>0</v>
      </c>
      <c r="L61" s="20"/>
    </row>
    <row r="62" spans="1:13" s="19" customFormat="1" ht="15" x14ac:dyDescent="0.3">
      <c r="A62" s="39"/>
      <c r="B62" s="38" t="s">
        <v>12</v>
      </c>
      <c r="C62" s="37" t="s">
        <v>14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f>D62+E62+F62-G62</f>
        <v>0</v>
      </c>
      <c r="L62" s="20"/>
    </row>
    <row r="63" spans="1:13" s="19" customFormat="1" ht="15" x14ac:dyDescent="0.3">
      <c r="A63" s="39"/>
      <c r="B63" s="38" t="s">
        <v>12</v>
      </c>
      <c r="C63" s="37" t="s">
        <v>13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f>D63+E63+F63-G63</f>
        <v>0</v>
      </c>
      <c r="L63" s="20"/>
    </row>
    <row r="64" spans="1:13" s="19" customFormat="1" ht="15" x14ac:dyDescent="0.3">
      <c r="A64" s="39"/>
      <c r="B64" s="38" t="s">
        <v>12</v>
      </c>
      <c r="C64" s="37" t="s">
        <v>11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f>D64+E64+F64-G64</f>
        <v>0</v>
      </c>
      <c r="L64" s="20"/>
    </row>
    <row r="65" spans="1:13" s="19" customFormat="1" ht="15" x14ac:dyDescent="0.3">
      <c r="A65" s="39"/>
      <c r="B65" s="38" t="s">
        <v>10</v>
      </c>
      <c r="C65" s="37" t="s">
        <v>9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L65" s="20"/>
    </row>
    <row r="66" spans="1:13" s="19" customFormat="1" ht="15.6" x14ac:dyDescent="0.3">
      <c r="A66" s="35"/>
      <c r="B66" s="35" t="s">
        <v>8</v>
      </c>
      <c r="C66" s="34"/>
      <c r="D66" s="33">
        <v>0</v>
      </c>
      <c r="E66" s="33">
        <f>SUM(E67:E67)</f>
        <v>0</v>
      </c>
      <c r="F66" s="33">
        <f>SUM(F67:F67)</f>
        <v>0</v>
      </c>
      <c r="G66" s="33">
        <f>SUM(G67:G67)</f>
        <v>0</v>
      </c>
      <c r="H66" s="33">
        <f>SUM(H67:H67)</f>
        <v>0</v>
      </c>
      <c r="I66" s="33">
        <f>SUM(I67:I67)</f>
        <v>0</v>
      </c>
      <c r="J66" s="33">
        <f>SUM(J67:J67)</f>
        <v>0</v>
      </c>
      <c r="L66" s="20"/>
    </row>
    <row r="67" spans="1:13" s="28" customFormat="1" ht="16.2" thickBot="1" x14ac:dyDescent="0.35">
      <c r="A67" s="32"/>
      <c r="B67" s="31"/>
      <c r="C67" s="30"/>
      <c r="D67" s="29"/>
      <c r="E67" s="29"/>
      <c r="F67" s="29"/>
      <c r="G67" s="29"/>
      <c r="H67" s="29"/>
      <c r="I67" s="29"/>
      <c r="J67" s="29"/>
      <c r="K67" s="19"/>
      <c r="L67" s="20"/>
      <c r="M67" s="19"/>
    </row>
    <row r="68" spans="1:13" s="19" customFormat="1" ht="15.6" x14ac:dyDescent="0.3">
      <c r="A68" s="27" t="s">
        <v>7</v>
      </c>
      <c r="B68" s="26"/>
      <c r="C68" s="25"/>
      <c r="D68" s="23">
        <f>+D33+D9</f>
        <v>2594158317466</v>
      </c>
      <c r="E68" s="24">
        <f>+E33+E9</f>
        <v>0</v>
      </c>
      <c r="F68" s="23">
        <f>+F33+F9</f>
        <v>-29622340165</v>
      </c>
      <c r="G68" s="23">
        <f>+G33+G9</f>
        <v>22480444991</v>
      </c>
      <c r="H68" s="23">
        <f>+H33+H9</f>
        <v>0</v>
      </c>
      <c r="I68" s="23">
        <f>+I33+I9</f>
        <v>664537055</v>
      </c>
      <c r="J68" s="23">
        <f>+J33+J9</f>
        <v>2541457178844</v>
      </c>
      <c r="L68" s="20"/>
    </row>
    <row r="69" spans="1:13" s="19" customFormat="1" ht="15.6" x14ac:dyDescent="0.3">
      <c r="A69" s="12" t="s">
        <v>6</v>
      </c>
      <c r="B69" s="22"/>
      <c r="C69" s="22"/>
      <c r="D69" s="21"/>
      <c r="E69" s="21"/>
      <c r="F69" s="21"/>
      <c r="G69" s="21"/>
      <c r="H69" s="21"/>
      <c r="I69" s="21"/>
      <c r="J69" s="21"/>
      <c r="L69" s="20"/>
    </row>
    <row r="70" spans="1:13" ht="12.75" customHeight="1" x14ac:dyDescent="0.3">
      <c r="A70" s="6" t="s">
        <v>5</v>
      </c>
      <c r="B70" s="18"/>
      <c r="D70" s="6"/>
      <c r="E70" s="10"/>
      <c r="F70" s="10"/>
      <c r="G70" s="10"/>
      <c r="H70" s="10"/>
      <c r="I70" s="10"/>
      <c r="J70" s="10"/>
    </row>
    <row r="71" spans="1:13" ht="13.2" customHeight="1" x14ac:dyDescent="0.3">
      <c r="A71" s="6" t="s">
        <v>4</v>
      </c>
      <c r="B71" s="17"/>
      <c r="C71" s="16"/>
      <c r="D71" s="6"/>
      <c r="F71" s="11"/>
      <c r="G71" s="11"/>
      <c r="H71" s="8"/>
      <c r="I71" s="8"/>
      <c r="J71" s="7"/>
      <c r="K71" s="8"/>
    </row>
    <row r="72" spans="1:13" ht="13.2" customHeight="1" x14ac:dyDescent="0.3">
      <c r="A72" s="6" t="s">
        <v>3</v>
      </c>
      <c r="B72" s="8"/>
      <c r="C72" s="8"/>
      <c r="D72" s="6"/>
      <c r="F72" s="11"/>
      <c r="G72" s="11"/>
      <c r="H72" s="15"/>
      <c r="I72" s="8"/>
      <c r="J72" s="7"/>
      <c r="K72" s="8"/>
    </row>
    <row r="73" spans="1:13" ht="13.2" hidden="1" customHeight="1" x14ac:dyDescent="0.3">
      <c r="B73" s="8"/>
      <c r="C73" s="8"/>
      <c r="D73" s="8"/>
      <c r="E73" s="14"/>
      <c r="F73" s="13"/>
      <c r="G73" s="11"/>
      <c r="H73" s="8"/>
      <c r="I73" s="8"/>
      <c r="J73" s="7"/>
      <c r="K73" s="8"/>
    </row>
    <row r="74" spans="1:13" ht="13.2" hidden="1" customHeight="1" x14ac:dyDescent="0.3">
      <c r="A74" s="12"/>
      <c r="B74" s="8"/>
      <c r="C74" s="8"/>
      <c r="D74" s="8"/>
      <c r="E74" s="8"/>
      <c r="F74" s="11"/>
      <c r="G74" s="8"/>
      <c r="H74" s="8"/>
      <c r="I74" s="8"/>
      <c r="J74" s="10"/>
      <c r="K74" s="8"/>
    </row>
    <row r="75" spans="1:13" x14ac:dyDescent="0.3">
      <c r="A75" s="9" t="s">
        <v>2</v>
      </c>
      <c r="B75" s="3"/>
      <c r="D75" s="8"/>
      <c r="E75" s="3"/>
      <c r="F75" s="3"/>
      <c r="G75" s="8"/>
      <c r="H75" s="8"/>
      <c r="I75" s="3"/>
      <c r="J75" s="7"/>
      <c r="K75" s="3"/>
    </row>
    <row r="76" spans="1:13" x14ac:dyDescent="0.3">
      <c r="A76" s="9" t="s">
        <v>1</v>
      </c>
      <c r="B76" s="3"/>
      <c r="D76" s="8"/>
      <c r="E76" s="3"/>
      <c r="F76" s="3"/>
      <c r="G76" s="3"/>
      <c r="H76" s="8"/>
      <c r="I76" s="3"/>
      <c r="J76" s="7"/>
      <c r="K76" s="3"/>
    </row>
    <row r="77" spans="1:13" x14ac:dyDescent="0.3">
      <c r="A77" s="9" t="s">
        <v>0</v>
      </c>
      <c r="B77" s="3"/>
      <c r="D77" s="3"/>
      <c r="E77" s="3"/>
      <c r="F77" s="3"/>
      <c r="G77" s="3"/>
      <c r="H77" s="8"/>
      <c r="I77" s="3"/>
      <c r="J77" s="7"/>
      <c r="K77" s="3"/>
    </row>
    <row r="78" spans="1:13" hidden="1" x14ac:dyDescent="0.3">
      <c r="A78" s="9"/>
      <c r="B78" s="3"/>
      <c r="D78" s="3"/>
      <c r="E78" s="3"/>
      <c r="F78" s="3"/>
      <c r="G78" s="3"/>
      <c r="H78" s="8"/>
      <c r="I78" s="3"/>
      <c r="J78" s="7"/>
      <c r="K78" s="3"/>
    </row>
    <row r="79" spans="1:13" ht="14.4" hidden="1" x14ac:dyDescent="0.3">
      <c r="A79" s="6"/>
      <c r="B79" s="3"/>
      <c r="D79" s="3"/>
      <c r="E79" s="3"/>
      <c r="F79" s="3"/>
      <c r="G79" s="3"/>
      <c r="H79" s="5"/>
      <c r="I79" s="3"/>
      <c r="J79" s="4"/>
      <c r="K79" s="3"/>
    </row>
    <row r="80" spans="1:13" ht="14.4" x14ac:dyDescent="0.3">
      <c r="A80" s="6"/>
      <c r="B80" s="3"/>
      <c r="D80" s="3"/>
      <c r="E80" s="3"/>
      <c r="F80" s="3"/>
      <c r="G80" s="3"/>
      <c r="H80" s="5"/>
      <c r="I80" s="3"/>
      <c r="J80" s="4"/>
      <c r="K80" s="3"/>
    </row>
    <row r="81" spans="1:11" ht="14.4" x14ac:dyDescent="0.3">
      <c r="A81" s="6"/>
      <c r="B81" s="3"/>
      <c r="D81" s="3"/>
      <c r="E81" s="3"/>
      <c r="F81" s="3"/>
      <c r="G81" s="3"/>
      <c r="H81" s="5"/>
      <c r="I81" s="3"/>
      <c r="J81" s="4"/>
      <c r="K81" s="3"/>
    </row>
  </sheetData>
  <mergeCells count="16">
    <mergeCell ref="G6:I6"/>
    <mergeCell ref="A1:J1"/>
    <mergeCell ref="A2:J2"/>
    <mergeCell ref="C3:H3"/>
    <mergeCell ref="A4:J4"/>
    <mergeCell ref="E5:F5"/>
    <mergeCell ref="G7:G8"/>
    <mergeCell ref="H7:H8"/>
    <mergeCell ref="I7:I8"/>
    <mergeCell ref="A9:B9"/>
    <mergeCell ref="A33:B33"/>
    <mergeCell ref="A68:B68"/>
    <mergeCell ref="B6:B8"/>
    <mergeCell ref="E6:F6"/>
    <mergeCell ref="E7:E8"/>
    <mergeCell ref="F7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</dc:creator>
  <cp:lastModifiedBy>rosse</cp:lastModifiedBy>
  <dcterms:created xsi:type="dcterms:W3CDTF">2021-07-27T01:02:26Z</dcterms:created>
  <dcterms:modified xsi:type="dcterms:W3CDTF">2021-07-27T01:08:52Z</dcterms:modified>
</cp:coreProperties>
</file>