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fgonzalez\Documents\SDH\10_PAA\Documentos_macro\Matriz_riesgo\"/>
    </mc:Choice>
  </mc:AlternateContent>
  <xr:revisionPtr revIDLastSave="0" documentId="13_ncr:1_{8588D2B4-89E8-4106-B6B7-5000D2CFCD62}" xr6:coauthVersionLast="44" xr6:coauthVersionMax="44" xr10:uidLastSave="{00000000-0000-0000-0000-000000000000}"/>
  <bookViews>
    <workbookView xWindow="-120" yWindow="-120" windowWidth="24240" windowHeight="13140" xr2:uid="{00000000-000D-0000-FFFF-FFFF00000000}"/>
  </bookViews>
  <sheets>
    <sheet name="Matriz" sheetId="1" r:id="rId1"/>
    <sheet name="Listas" sheetId="2" state="hidden" r:id="rId2"/>
  </sheets>
  <externalReferences>
    <externalReference r:id="rId3"/>
    <externalReference r:id="rId4"/>
    <externalReference r:id="rId5"/>
    <externalReference r:id="rId6"/>
  </externalReferences>
  <definedNames>
    <definedName name="_xlnm.Print_Area" localSheetId="0">Matriz!$A$1:$Y$54</definedName>
    <definedName name="_xlnm.Print_Titles" localSheetId="0">Matriz!$9:$10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 l="1"/>
  <c r="U32" i="1" l="1"/>
  <c r="V32" i="1" s="1"/>
  <c r="M32" i="1"/>
  <c r="N32" i="1" s="1"/>
  <c r="I32" i="1"/>
  <c r="I20" i="1"/>
  <c r="V19" i="1"/>
  <c r="M19" i="1"/>
  <c r="N19" i="1" s="1"/>
  <c r="I19" i="1"/>
  <c r="U41" i="1" l="1"/>
  <c r="V41" i="1" s="1"/>
  <c r="M41" i="1"/>
  <c r="N41" i="1" s="1"/>
  <c r="I41" i="1" l="1"/>
  <c r="V18" i="1" l="1"/>
  <c r="N18" i="1"/>
  <c r="I18" i="1"/>
  <c r="V23" i="1"/>
  <c r="N23" i="1"/>
  <c r="I23" i="1"/>
  <c r="U21" i="1" l="1"/>
  <c r="V21" i="1" s="1"/>
  <c r="M21" i="1"/>
  <c r="N21" i="1" s="1"/>
  <c r="U22" i="1"/>
  <c r="V22" i="1" s="1"/>
  <c r="M22" i="1"/>
  <c r="N22" i="1" s="1"/>
  <c r="U40" i="1"/>
  <c r="V40" i="1" s="1"/>
  <c r="M40" i="1"/>
  <c r="N40" i="1" s="1"/>
  <c r="U12" i="1" l="1"/>
  <c r="V12" i="1" s="1"/>
  <c r="M12" i="1"/>
  <c r="N12" i="1" s="1"/>
  <c r="U15" i="1"/>
  <c r="V15" i="1" s="1"/>
  <c r="M15" i="1"/>
  <c r="N15" i="1" s="1"/>
  <c r="U16" i="1" l="1"/>
  <c r="V16" i="1" s="1"/>
  <c r="U17" i="1"/>
  <c r="V17" i="1" s="1"/>
  <c r="U24" i="1"/>
  <c r="V24" i="1" s="1"/>
  <c r="U25" i="1"/>
  <c r="V25" i="1" s="1"/>
  <c r="U26" i="1"/>
  <c r="V26" i="1" s="1"/>
  <c r="U27" i="1"/>
  <c r="V27" i="1" s="1"/>
  <c r="U33" i="1"/>
  <c r="V33" i="1" s="1"/>
  <c r="U35" i="1"/>
  <c r="V35" i="1" s="1"/>
  <c r="U31" i="1"/>
  <c r="V31" i="1" s="1"/>
  <c r="U38" i="1"/>
  <c r="V38" i="1" s="1"/>
  <c r="U39" i="1"/>
  <c r="V39" i="1" s="1"/>
  <c r="U11" i="1"/>
  <c r="V11" i="1" s="1"/>
  <c r="M11" i="1"/>
  <c r="N11" i="1" s="1"/>
  <c r="M16" i="1"/>
  <c r="N16" i="1" s="1"/>
  <c r="M24" i="1"/>
  <c r="N24" i="1" s="1"/>
  <c r="M25" i="1"/>
  <c r="N25" i="1" s="1"/>
  <c r="M26" i="1"/>
  <c r="N26" i="1" s="1"/>
  <c r="M27" i="1"/>
  <c r="N27" i="1" s="1"/>
  <c r="M33" i="1"/>
  <c r="N33" i="1" s="1"/>
  <c r="M35" i="1"/>
  <c r="N35" i="1" s="1"/>
  <c r="M31" i="1"/>
  <c r="N31" i="1" s="1"/>
  <c r="M38" i="1"/>
  <c r="N38" i="1" s="1"/>
  <c r="M39" i="1"/>
  <c r="N39" i="1" s="1"/>
  <c r="M17" i="1"/>
  <c r="N17" i="1" s="1"/>
  <c r="I39" i="1"/>
  <c r="B84" i="2"/>
  <c r="B85" i="2"/>
  <c r="B86" i="2"/>
  <c r="B87" i="2"/>
  <c r="B88" i="2"/>
  <c r="B89" i="2"/>
  <c r="B90" i="2"/>
  <c r="B91" i="2"/>
  <c r="B92" i="2"/>
  <c r="B93" i="2"/>
  <c r="B94" i="2"/>
  <c r="B95" i="2"/>
  <c r="B96" i="2"/>
  <c r="B97" i="2"/>
  <c r="B98" i="2"/>
  <c r="B99" i="2"/>
  <c r="B100" i="2"/>
  <c r="B101" i="2"/>
  <c r="B102" i="2"/>
  <c r="B103" i="2"/>
  <c r="B83" i="2"/>
  <c r="I11" i="1" l="1"/>
  <c r="I22" i="1"/>
  <c r="I15" i="1"/>
  <c r="I12" i="1"/>
  <c r="I24" i="1"/>
  <c r="I33" i="1"/>
  <c r="I40" i="1"/>
  <c r="I21" i="1"/>
  <c r="I31" i="1"/>
  <c r="I26" i="1"/>
  <c r="I25" i="1"/>
  <c r="I38" i="1"/>
  <c r="I35" i="1"/>
  <c r="I27" i="1"/>
  <c r="I17" i="1"/>
  <c r="I16" i="1"/>
</calcChain>
</file>

<file path=xl/sharedStrings.xml><?xml version="1.0" encoding="utf-8"?>
<sst xmlns="http://schemas.openxmlformats.org/spreadsheetml/2006/main" count="425" uniqueCount="244">
  <si>
    <t>MATRIZ DE ANALISIS DE RIESGO CONTRACTUAL</t>
  </si>
  <si>
    <t>OBJETO:</t>
  </si>
  <si>
    <t>N° línea PAA</t>
  </si>
  <si>
    <t>Riesgo</t>
  </si>
  <si>
    <t>Causa</t>
  </si>
  <si>
    <t>¿A quién se le asigna?</t>
  </si>
  <si>
    <t>Consecuencia</t>
  </si>
  <si>
    <t>Riesgo Inherente</t>
  </si>
  <si>
    <t>Tratamiento / Control a ser implementado</t>
  </si>
  <si>
    <t>Riesgo Residual (Después del tratamiento)</t>
  </si>
  <si>
    <t>Monitoreo y revisión</t>
  </si>
  <si>
    <t>Nro Riesgo</t>
  </si>
  <si>
    <t>Etapa</t>
  </si>
  <si>
    <t>Clase</t>
  </si>
  <si>
    <t>Fuente</t>
  </si>
  <si>
    <t>Tipo</t>
  </si>
  <si>
    <t>% Asignación Entidad</t>
  </si>
  <si>
    <t>% Asignación Contratista</t>
  </si>
  <si>
    <t>Consecuencia de la ocurrencia del evento</t>
  </si>
  <si>
    <t>Probabilidad Inherente</t>
  </si>
  <si>
    <t>Impacto Inherente</t>
  </si>
  <si>
    <t>Valoración Inherente</t>
  </si>
  <si>
    <t>Nivel de Riesgo Inherente</t>
  </si>
  <si>
    <t>Responsable de implementar el tratamiento</t>
  </si>
  <si>
    <t>Fecha estimada en que se inicia el tratamiento</t>
  </si>
  <si>
    <t>Fecha estimada en que se completa el tratamiento</t>
  </si>
  <si>
    <t>Probabilidad Residual</t>
  </si>
  <si>
    <t>Impacto Residual</t>
  </si>
  <si>
    <t>Valoración Residual</t>
  </si>
  <si>
    <t>Nivel de Riesgo Residual</t>
  </si>
  <si>
    <t>¿Afecta la ejecución del contrato?</t>
  </si>
  <si>
    <t>¿Cómo se realiza  el monitoreo?</t>
  </si>
  <si>
    <t>Periodicidad monitoreo</t>
  </si>
  <si>
    <t>Elaboró:</t>
  </si>
  <si>
    <t>Revisó:</t>
  </si>
  <si>
    <t>Descripción del  Riesgo</t>
  </si>
  <si>
    <t>Descripción de la Causa</t>
  </si>
  <si>
    <t>Planeación</t>
  </si>
  <si>
    <t>Selección</t>
  </si>
  <si>
    <t>Contratación</t>
  </si>
  <si>
    <t>Ejecución</t>
  </si>
  <si>
    <t>Clase de Riesgo</t>
  </si>
  <si>
    <t>General</t>
  </si>
  <si>
    <t>Específico</t>
  </si>
  <si>
    <t>Fuente de riesgo</t>
  </si>
  <si>
    <t>Interno</t>
  </si>
  <si>
    <t>Externo</t>
  </si>
  <si>
    <t>Tipo de riesgo</t>
  </si>
  <si>
    <t>Económico/Financiero</t>
  </si>
  <si>
    <t xml:space="preserve">Contingente </t>
  </si>
  <si>
    <t>Operacional (Incluye, tecnológico, de la naturaleza, regulatorio, políticos, sociales)</t>
  </si>
  <si>
    <t>Salud Ocupacional(Seguridad y Salud en el Trabajo)</t>
  </si>
  <si>
    <t>Categorización probabilidad</t>
  </si>
  <si>
    <t>Impacto</t>
  </si>
  <si>
    <t>Nivel de riesgo</t>
  </si>
  <si>
    <t>8, 9 y 10</t>
  </si>
  <si>
    <t>6 y 7</t>
  </si>
  <si>
    <t>2, 3 y 4</t>
  </si>
  <si>
    <t xml:space="preserve">1_Raro </t>
  </si>
  <si>
    <t>2_Improbable</t>
  </si>
  <si>
    <t>3_Posible</t>
  </si>
  <si>
    <t>4_Probable</t>
  </si>
  <si>
    <t>5_Casi Cierto</t>
  </si>
  <si>
    <t>1_Insignificante</t>
  </si>
  <si>
    <t>2_Menor</t>
  </si>
  <si>
    <t>3_Moderado</t>
  </si>
  <si>
    <t>4_Mayor</t>
  </si>
  <si>
    <t>5_Catastrófico</t>
  </si>
  <si>
    <t>SI</t>
  </si>
  <si>
    <t>NO</t>
  </si>
  <si>
    <t>Estratégico</t>
  </si>
  <si>
    <t>Seguridad de la Información</t>
  </si>
  <si>
    <t>Ambiental</t>
  </si>
  <si>
    <t>Valoración del Riesgo</t>
  </si>
  <si>
    <t>Nivel de Riesgo</t>
  </si>
  <si>
    <t>Extremo</t>
  </si>
  <si>
    <t>Alto</t>
  </si>
  <si>
    <t>Medio</t>
  </si>
  <si>
    <t>Bajo</t>
  </si>
  <si>
    <t>Rango Mínimo</t>
  </si>
  <si>
    <t>Rango Máximo</t>
  </si>
  <si>
    <t>Hacer seguimiento con las dependencias que intervinieron en la estructuración del proceso de selección con el fin de agilizar las gestiones internas para poder cumplir con la fecha requerida para la ejecución contractual</t>
  </si>
  <si>
    <t>Imprevisión de las áreas de origen</t>
  </si>
  <si>
    <t xml:space="preserve">Acogerse a los procedimientos y normas y verificar la solicitud y expedicion oportuna del registro presupuestal </t>
  </si>
  <si>
    <t>Indicar al contratista que debe allegar los documentos respectivos para la legalización del contrato, en un plazo determinado</t>
  </si>
  <si>
    <t>Jefe del área de origen</t>
  </si>
  <si>
    <t>Equipo profesional asignado en la SAC</t>
  </si>
  <si>
    <t>No se verifica en el área de origen el alcance de las actividades que se pretenden cubrir con la contratación</t>
  </si>
  <si>
    <t>Revisión por el equipo profesional asignado en la SAC al momento de radicación de la solicitud de contratación</t>
  </si>
  <si>
    <t>Seguimiento por el equipo profesional asignado en la SAC durante la etapa contractual</t>
  </si>
  <si>
    <t>Seguimiento por el supervisor asignado al Contrato, durante la ejecución</t>
  </si>
  <si>
    <t>Una sola vez al iniciar la etapa de contratación</t>
  </si>
  <si>
    <t>Diario desde la firma del contrato</t>
  </si>
  <si>
    <t>Mensual</t>
  </si>
  <si>
    <t>Supervisor</t>
  </si>
  <si>
    <t>Contratista</t>
  </si>
  <si>
    <t>se verifican ofertas presentadas en vigencias anteriores ajustando los precios unitarios al actual, teniedo encuenta el incremento IPC y del SMLV, al igual que se validan precios del mercado por medio de cotizaciones y consultas en internet.</t>
  </si>
  <si>
    <t>SAC</t>
  </si>
  <si>
    <t xml:space="preserve">Incumplimiento del contratista con las obligaciones laborales </t>
  </si>
  <si>
    <t>A partir de la radicación en la SAC de la solicitud de inicioi de planeación contractual</t>
  </si>
  <si>
    <t>A partir de la creación del proceso de contratación en el SECOP II</t>
  </si>
  <si>
    <t>Hasta la creación del contrato en el SECOP II</t>
  </si>
  <si>
    <t>A partir de la creación del contrato en el SECOP II</t>
  </si>
  <si>
    <t>Hasta la firma del contrato</t>
  </si>
  <si>
    <t xml:space="preserve">A partir de la firma del acta de inicio. </t>
  </si>
  <si>
    <t>hasta la terminación del contrato y/o su liquidación</t>
  </si>
  <si>
    <t xml:space="preserve">El oferente realice acuerdos colusorios con otros oferentes para entorpecer el proceso de contratación </t>
  </si>
  <si>
    <t>Revisión por el equipo profesional asignado en la SAC al momento de verificar los requisitos habilitantes dentro del proceso de selección</t>
  </si>
  <si>
    <t>El adjudicatario sin justa causa no suscribe el contrato</t>
  </si>
  <si>
    <t>Seguimiento por el área de legalizaciones de la  SAC durante la etapa contractual</t>
  </si>
  <si>
    <t xml:space="preserve">El supervisor debe establecer acciones  de control Preventivas que permitan REDUCIR la probabilidad de ocurrencia del riesgo. </t>
  </si>
  <si>
    <t>Ordenador del gasto</t>
  </si>
  <si>
    <t xml:space="preserve">  </t>
  </si>
  <si>
    <t>Seguimiento por parte del ordenador del gasto en la ejecución</t>
  </si>
  <si>
    <t xml:space="preserve">Una vez sea expedida una disposición legal que afecte el valor del contrato, el supervisor debe evaluar si es necesario tramitar una modificacion contractual </t>
  </si>
  <si>
    <t>Cosolido Precontractual</t>
  </si>
  <si>
    <t>Consolido Juridicamente</t>
  </si>
  <si>
    <t>Falta de vigilancia por parte del supervisor al permitir la ejecucion de las obligaciones contractuales por parte de un tercero sin que medie autorización del ordenador del gasto de la subcontratación</t>
  </si>
  <si>
    <t>Hasta la terminación del contrato y/o su liquidación</t>
  </si>
  <si>
    <t>Se solicita a los proponentes presentar junto con su oferta el formato "COMPROMISO ANTICORRUPCIÓN"  en el cual se compromenten a no efectuar acuerdos, o realizar actos o conductas que tengan por objeto o efecto la colusión enel proceso de selección</t>
  </si>
  <si>
    <t>El ordenador del gasto en la solicitud de inicio de planeación contractual designa la persona idónea para ejercer la supervisión del contrato, para lo cual manifiesta de manera expresa que el mismo tiene la competencia funcional e idoneidad para ejercer la citada supervisión.</t>
  </si>
  <si>
    <t>Hasta la creación del proceso de contratación en el SECOP II</t>
  </si>
  <si>
    <t>Comunicación constante con las partes involucradas</t>
  </si>
  <si>
    <t>Establecer con claridad la necesidad, el objeto, alcance, especificaciones tecnicas, experiencia del proponente, plazo, etc. requeridos para ejecutar el objeto del contrato</t>
  </si>
  <si>
    <t>Una sola vez al inicio de la etapa de planeación</t>
  </si>
  <si>
    <t>Una sola vez al inicio de la etapa de selección</t>
  </si>
  <si>
    <t>A partir de la radicación en la SAC de la solicitud de inicio de planeación contractual</t>
  </si>
  <si>
    <t xml:space="preserve">Que los precios ofertados se encuentren por debajo del estudio de mercado realizado por la entidad </t>
  </si>
  <si>
    <t>La entidad dará aplicación al procedimiento establecido en el artículo 2.2.1.1.2.2.4 del Decreto 1082 de 2015</t>
  </si>
  <si>
    <t>Comité Evaluador Técnico</t>
  </si>
  <si>
    <t>Se establecen en el pliego de condiciones requerimientos habilitantes que permiten corroborar que los proponentes cuenten con la capacidad y experiencia necesarias para ejecutar el objeto contractual</t>
  </si>
  <si>
    <t>Profesional asignado en la SAF y técnico de la SAC a cargo del trámite</t>
  </si>
  <si>
    <t>El contratista no cumple los plazos establecidos para la entrega de garantías</t>
  </si>
  <si>
    <t>Seguimiento por el área de legalizaciones de la SAC durante la etapa contractual</t>
  </si>
  <si>
    <t>La Secretaría dará aplicación al inciso segundo, numeral 12 del artículo 30 de la Ley 80 de 1993, salvo que el proceso de selección haya contado con un único proponente caso en el cual se evaluará realizar nuevamente el proceso con la mayor brevedad posible y adelantará la acciones legales coducentes que permitan el reconocimiento de los perjuicios causados por el proponente seleccionado.</t>
  </si>
  <si>
    <t>El supervisor del contrato realiza los requerimientos a que haya lugar al contratista y evalúa si es necesario dar aplicación al artículo 86 de la ley 1474 de 2011 en lo referente al procedimiento para la aplicación de multas y sanciones</t>
  </si>
  <si>
    <t xml:space="preserve">Factores del mercado y variación de los costos de insumos necesarios para los productos a entregar en la propuesta económica, el proveedor no estima adecuadamente los costos de los conceptos necesarios para el cumplimiento del objeto del contrato </t>
  </si>
  <si>
    <t xml:space="preserve">Obligaciones especiales del contratista, en donde se establece que debe mantener los precios fijos durante la ejecución y liquidación del contrato. </t>
  </si>
  <si>
    <t>El supervisor debe establecer acciones de control Preventivas que permitan reducir la probabilidad de ocurrencia del riesgo.</t>
  </si>
  <si>
    <t>El supervisor debe establecer acciones de control preventivas que permitan reducir la probabilidad de ocurrencia del riesgo.</t>
  </si>
  <si>
    <t>El supervisor del contrato dará cumplimiento a la guia para el ejercicio de las funciones de supervisión y obligaciones de la interventoría, en lo referente al tema de la subcontratación de las prestaciones del contrato</t>
  </si>
  <si>
    <t xml:space="preserve">Se efectúa el debido estudio de presupuesto y se revisa la partida presupuestal para el cubrimiento del 100% de la necesidad planteada y se realizan los ajustes correspondientes.  </t>
  </si>
  <si>
    <t>Área de Origen</t>
  </si>
  <si>
    <t>Director del Área de Origen</t>
  </si>
  <si>
    <t>Verificar multas en el RNMC, antecedentes  disciplinarios, fiscales y de policia en las correspondientes paginas web.</t>
  </si>
  <si>
    <t>Abogado asignado en la SAC</t>
  </si>
  <si>
    <t>Abogado asignado en la SAC al momento de hacer la verificación jurídica de las propuestas presentadas</t>
  </si>
  <si>
    <t>Una sola vez en la etapa de evaluación de las propuestas recibidas</t>
  </si>
  <si>
    <t>Falta de claridad, posibles omisiones o errores en la etapa de evaluación</t>
  </si>
  <si>
    <t>Hacer monitoreo permanente en la etapa de evaluación para evitar errores en la evaluación y adjudicación. cuidar el tiempo destinado en proyectar respuesta a los proponentes.</t>
  </si>
  <si>
    <t>Comité Técnico evaluador</t>
  </si>
  <si>
    <t>Todo el equipo evaluador de las propuestas presentadas debe asumir la revisión con absoluta rigurosidad</t>
  </si>
  <si>
    <t>No se verifica en el área de origen el alcance de las actividades que se pretenden cubrir con la contratación, y los requerimientos especificos que debe cumplir el futuro contratista.</t>
  </si>
  <si>
    <t>Profesionales asignados en el área de origen y equpo profesional asignado en la SAC</t>
  </si>
  <si>
    <t>Hasta la publicación del proceso de contratación</t>
  </si>
  <si>
    <t>Revisión por los profesionales del área de origen y del equipo profesional asignado en la SAC al momento de radicación de la solicitud de contratación</t>
  </si>
  <si>
    <t xml:space="preserve">Poner en conocimiento del supervisor la novedad y su solución. El consultor debe estar en la capacidad de suplir de manera inmediata con un perfil igual o superior al ofrecido del profesional faltante en el equipo y de igual manera </t>
  </si>
  <si>
    <t>Falta de diligencia y cuidado por parte del Contratista</t>
  </si>
  <si>
    <t>De conformidad con lo establecido en las obligaciones generales del contratista, éste se compromete a guardar total reserva de la información</t>
  </si>
  <si>
    <t>El supervisor debe establecer acciones de control Preventivas que permitan REDUCIR la probabilidad de ocurrencia del riesgo.</t>
  </si>
  <si>
    <t>No contar con los recursos en la creacion de la linea para la ejecución del contrato</t>
  </si>
  <si>
    <t>No tener establecidas de manera clara y precisa las especificaciones técnicas que debe cumplir el contratista</t>
  </si>
  <si>
    <t>Error humano</t>
  </si>
  <si>
    <r>
      <rPr>
        <b/>
        <sz val="8"/>
        <rFont val="Arial Narrow"/>
        <family val="2"/>
      </rPr>
      <t xml:space="preserve">Inhabilidades e incompatibilidades: </t>
    </r>
    <r>
      <rPr>
        <sz val="8"/>
        <rFont val="Arial Narrow"/>
        <family val="2"/>
      </rPr>
      <t>Falta de verificacion de la entidad que el proponente se encuentre incurso en una o varias causales de inhabilidad o incompatibilidad</t>
    </r>
  </si>
  <si>
    <t xml:space="preserve">El contratista no cumple con los requisitos tecnicos solicitados </t>
  </si>
  <si>
    <t>Comité Evaluador Técnico o financiero</t>
  </si>
  <si>
    <t>Falta de experticia en los funcionarios asignados para estas actividades</t>
  </si>
  <si>
    <r>
      <rPr>
        <b/>
        <sz val="8"/>
        <rFont val="Arial Narrow"/>
        <family val="2"/>
      </rPr>
      <t xml:space="preserve">Calidad deficiente: </t>
    </r>
    <r>
      <rPr>
        <sz val="8"/>
        <rFont val="Arial Narrow"/>
        <family val="2"/>
      </rPr>
      <t xml:space="preserve"> No cumplir con los requerimientos previstos en el contrato, el pliego de condiciones y el Anexo Técnico</t>
    </r>
  </si>
  <si>
    <r>
      <rPr>
        <b/>
        <sz val="8"/>
        <rFont val="Arial Narrow"/>
        <family val="2"/>
      </rPr>
      <t>Personal no competente:</t>
    </r>
    <r>
      <rPr>
        <sz val="8"/>
        <rFont val="Arial Narrow"/>
        <family val="2"/>
      </rPr>
      <t xml:space="preserve"> no contar con el personal calificado para adelantar la prestación del servicio contratado </t>
    </r>
  </si>
  <si>
    <t>Mora en la entrega de los Bienes o Servicios</t>
  </si>
  <si>
    <t xml:space="preserve">Daños a equipos del contratista que sean puesto al servicio de la entidad, para la ejecucion del contrato siempre y cuando no sea derivado del mal funcionamiento:  Indebida manipulación de los bienes o daño accidental </t>
  </si>
  <si>
    <t xml:space="preserve">Realizar una  socialización acerca del cuidado en la ejecución de las actividades a desarrollar para la correcta ejecución del objeto contractual a efectos de evitar daños a terceros, así como la debida manipulacion de los bienes de la entidad. Así como, sensibilizar a los funcionarios y colaboradores de la entidad del buen uso y manejo de los equipos suministrados por el contratista </t>
  </si>
  <si>
    <t>Corrupción</t>
  </si>
  <si>
    <t>Presentar reclamarciones por parte de los proponentes no seleccionados</t>
  </si>
  <si>
    <t xml:space="preserve">Presentar precios aritificalmente bajos </t>
  </si>
  <si>
    <t>Incumplir el cronograma</t>
  </si>
  <si>
    <t>Realizar la solicitud de expedicion de registro presupuestal con errores</t>
  </si>
  <si>
    <t>Presentar extemporáneamente  las garantías</t>
  </si>
  <si>
    <t>Incumplir con el perfeccionamiento del contrato por parte del proponente seleccionado</t>
  </si>
  <si>
    <t>Incumplir con el objeto contractual</t>
  </si>
  <si>
    <t xml:space="preserve">Incumplir las funciones de control por parte del supervisor </t>
  </si>
  <si>
    <t xml:space="preserve">Seguimiento inadecuado y control de la ejecución contractual por parte del supervisor. </t>
  </si>
  <si>
    <t>Subcontratar la ejecucion parcial o total del objeto contractual por un tercero no autorizado por la Entidad</t>
  </si>
  <si>
    <t xml:space="preserve">Incrementar los precios ofertados </t>
  </si>
  <si>
    <t xml:space="preserve">Indebida manipulación de los bienes de la Entidad por parte del contratista </t>
  </si>
  <si>
    <t xml:space="preserve">Afectacion de terceros por indebida realizacion de las actividades o procesos dentro de la ejecución del objeto contractual </t>
  </si>
  <si>
    <t>Causar daños a a los bienes del contratista</t>
  </si>
  <si>
    <t>Afectar las condiciones pactadas en el contrato por cambio normativo</t>
  </si>
  <si>
    <t xml:space="preserve">Cambio de regulación normativa que afecte el contrato  </t>
  </si>
  <si>
    <t xml:space="preserve">El contratista no cumple con la normatividad y especificaciones exigidas en cuanto a los riesgos ambientales </t>
  </si>
  <si>
    <t>Generar afectacion del medio ambiente</t>
  </si>
  <si>
    <t xml:space="preserve">Incumplir con la entrega de los bienes o servicios en las fechas establecidas en los documentos del contrato </t>
  </si>
  <si>
    <t>Afectar la integridad, disponibilidad y /o confiabilidad de la informacion</t>
  </si>
  <si>
    <t>Indebida determinacion de  las especificaciones técnicas, criterios habilitantes, criterios de ponderación de las necesidades de contratación por parte del área responsable de definir las especificaciones.</t>
  </si>
  <si>
    <t>Revisar que los criterios habilitantes y de ponderación se definan correctamente en el formato que se defina.</t>
  </si>
  <si>
    <t>Demorar los trámites y generar el retraso en el inicio de ejecución</t>
  </si>
  <si>
    <t>Elaborar Imprecisos Documentos y Estudios Previos</t>
  </si>
  <si>
    <t>Elaborar documentos y estudios previos que no reflejen los objetivos y el alcance de la contratación</t>
  </si>
  <si>
    <t>Contar con recursos insuficientes para la contratacion</t>
  </si>
  <si>
    <t>Iniciar de manera tardía el proceso de contratación</t>
  </si>
  <si>
    <t>Proyectar el estudio de presupuesto sin la totalidad de informacion requerida</t>
  </si>
  <si>
    <t>Dificultad en la cuantificacion del presupuesto por falta fuentes de informacion  tales como de cotizaciones, precios historicos entre otros.</t>
  </si>
  <si>
    <t>Iniciar de manera tardía el proceso de contratación por falta de estimación del presupuesto</t>
  </si>
  <si>
    <t>Determinar de manera imprecisa la necesidad por parte del area de origen</t>
  </si>
  <si>
    <t>Determinar de manera Inadecuada los requisitos habilitantes</t>
  </si>
  <si>
    <t>Incumplir con el objeto contractual por parte del contratista seleccionado.</t>
  </si>
  <si>
    <t>Declarar desierto el proceso de contratación</t>
  </si>
  <si>
    <t>Suscribir el contrato con un proponente incurso en una causal de inhabilidad o incompatibilidad</t>
  </si>
  <si>
    <t>Declarar desierto el proceso porque ningún proponente cumple con los requisitos establecidos en el pliego de condiciones o no se presenten ofertas</t>
  </si>
  <si>
    <t xml:space="preserve">Detectar practicas de Colusión </t>
  </si>
  <si>
    <t>Suspender el proceso de selección con el fin de determinar las acciones que debe tomar la administración.</t>
  </si>
  <si>
    <t>Expedir Adendas con el fin de realizar las modificaciones o las aclaraciones a las que haya lugar</t>
  </si>
  <si>
    <t>Demorar y generar reprocesos administrativos al interior de la Entidad para el inicio del contrato</t>
  </si>
  <si>
    <t>Retrasar el inicio de ejecución</t>
  </si>
  <si>
    <t>Entregar los productos sin el cumplimiento de los parámetros establecidos en el contrato, el pliego de condiciones y el Anexo Técnico</t>
  </si>
  <si>
    <t>Prestar los servicios de manera inadecuada</t>
  </si>
  <si>
    <r>
      <rPr>
        <b/>
        <sz val="8"/>
        <rFont val="Arial Narrow"/>
        <family val="2"/>
      </rPr>
      <t xml:space="preserve">Renuncia de uno o varios integrantes del equipo del consultor: </t>
    </r>
    <r>
      <rPr>
        <sz val="8"/>
        <rFont val="Arial Narrow"/>
        <family val="2"/>
      </rPr>
      <t>por razones de Fuerza mayor, una mejor oferta laboral y/o falta de cohesión del equipo.</t>
    </r>
  </si>
  <si>
    <t>Retrasar la ejecucion del cumplimiento de los objetivos o del cronograma del proceso por desarticulación del equipo de trabajo</t>
  </si>
  <si>
    <t xml:space="preserve">Permitir que la ejecucion del contrato no se realice dentro de los parametros del mismo. Incumplir con la calidad del contrato. </t>
  </si>
  <si>
    <t>Trasladar la ejecución de una proporción del objeto del contrato estatal, sin que medie autorizacion del ordenador del gasto</t>
  </si>
  <si>
    <t>Variación de la TRM que afecte los precios ofertados</t>
  </si>
  <si>
    <t>Causar daños a terceros, o a los bienes de la entidad</t>
  </si>
  <si>
    <t>Presentar demanda por responsabilidad civil por daño a los  bienes de la Entidad.</t>
  </si>
  <si>
    <t>Afectar el funcionamiento de los  equipos puestos a disposición de la entidad y retraso en ejecucion del contrato</t>
  </si>
  <si>
    <t xml:space="preserve">Presentar reclamaciones del personal del contratista por falta de pago de salarios y prestaciones </t>
  </si>
  <si>
    <t>Incumplir la ejecución del contrato</t>
  </si>
  <si>
    <t>Incumplir las clausulas relacionadas con los temas ambientales dentro del contrato</t>
  </si>
  <si>
    <t>Realizar la manipulación o mal uso de la información que por razón del servicio y desarrollo de sus actividades obtenga</t>
  </si>
  <si>
    <t>Diario desde el inicio de la etapa de planeación</t>
  </si>
  <si>
    <t>Incumplir los objetivos del área de origen y por tanto no se obtienen los fines estatales que se pretenden alcanzar con la contratación</t>
  </si>
  <si>
    <t>Validar si el objeto y alcance del contrato son coherentes con los objetivos que se pretenden alcanzar con la contratación</t>
  </si>
  <si>
    <t>Profesionales asignados en el área de origen y equipo profesional asignado en la SAC</t>
  </si>
  <si>
    <t xml:space="preserve">Verificar las necesidades de la entidad para solicitar la experiencia y los requisitos técnicos adicionales a que haya lugar, de los proponentes que pueden participar en el proceso. </t>
  </si>
  <si>
    <t>Revisión por parte del Comité Evaluador Técnico o financiero al momento realizar la verificación del cumplimiento de los requisitos establecidos en el Pliego de Condiciones frente a la oferta u ofertas presentadas</t>
  </si>
  <si>
    <t>Revisión por parte del Comité Evaluador Técnico al momento realizar la correspondiente evaluación de la oferta económica</t>
  </si>
  <si>
    <t>Profesional del área de legalizaciones de la SAC encargado del trámite</t>
  </si>
  <si>
    <t>Diario apartir de la adjudicación del proceso de contratación</t>
  </si>
  <si>
    <t>Modificar los precios frente a la oferta económica presentada por el contratista - Desequilibrio economico del contrato</t>
  </si>
  <si>
    <t>Presentar demanda por responsabilidad civil por parte de terceros afectados.</t>
  </si>
  <si>
    <t>El supervisor verifica la ejecución de las Obligaciones especiales del contratista en donde se establece que debe cumplir con el pago oportuno de los salarios y prestaciones sociales del personal puesto a disposición para la ejecución del contrato.</t>
  </si>
  <si>
    <t>Incumplir el objeto del contrato  o efectuar una suspensión temporal</t>
  </si>
  <si>
    <t>El contratista debe dar cumplimiento a las disposiciones ambientales que regulan el manejo y disposición de los insumos o repuestos utilizados en la ejecución del contrato.</t>
  </si>
  <si>
    <t>Nombre Completo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</si>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</sst>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Insignificante&quot;"/>
    <numFmt numFmtId="165" formatCode="0\ &quot;Menor&quot;"/>
    <numFmt numFmtId="166" formatCode="0\ &quot;Moderado&quot;"/>
    <numFmt numFmtId="167" formatCode="0\ &quot;Moyor&quot;"/>
    <numFmt numFmtId="168" formatCode="0\ &quot;Catastrófico&quot;"/>
    <numFmt numFmtId="169" formatCode="0\ &quot;Raro&quot;"/>
    <numFmt numFmtId="170" formatCode="0\ &quot;Improbable&quot;"/>
    <numFmt numFmtId="171" formatCode="0\ &quot;Posible&quot;"/>
    <numFmt numFmtId="172" formatCode="0\ &quot;Probable&quot;"/>
    <numFmt numFmtId="173" formatCode="0\ &quot;Casi cierto&quot;"/>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1"/>
      <color theme="1"/>
      <name val="Arial"/>
      <family val="2"/>
    </font>
    <font>
      <sz val="10"/>
      <color rgb="FF000000"/>
      <name val="Arial"/>
      <family val="2"/>
    </font>
    <font>
      <sz val="9"/>
      <name val="Arial Narrow"/>
      <family val="2"/>
    </font>
    <font>
      <sz val="11"/>
      <name val="Arial Narrow"/>
      <family val="2"/>
    </font>
    <font>
      <sz val="8"/>
      <name val="Arial Narrow"/>
      <family val="2"/>
    </font>
    <font>
      <b/>
      <sz val="11"/>
      <name val="Arial Narrow"/>
      <family val="2"/>
    </font>
    <font>
      <b/>
      <sz val="8"/>
      <name val="Arial Narrow"/>
      <family val="2"/>
    </font>
    <font>
      <b/>
      <sz val="14"/>
      <name val="Arial Narrow"/>
      <family val="2"/>
    </font>
    <font>
      <b/>
      <sz val="12"/>
      <name val="Arial Narrow"/>
      <family val="2"/>
    </font>
    <font>
      <sz val="12"/>
      <name val="Arial Narrow"/>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12">
    <xf numFmtId="0" fontId="0" fillId="0" borderId="0" xfId="0"/>
    <xf numFmtId="0" fontId="1" fillId="0" borderId="0" xfId="0" applyFont="1"/>
    <xf numFmtId="0" fontId="5" fillId="0" borderId="5" xfId="0" applyFont="1" applyBorder="1" applyAlignment="1">
      <alignment horizontal="left" vertical="center"/>
    </xf>
    <xf numFmtId="0" fontId="6" fillId="0" borderId="5" xfId="0" applyFont="1" applyBorder="1" applyAlignment="1">
      <alignment horizontal="justify" vertical="center"/>
    </xf>
    <xf numFmtId="0" fontId="6" fillId="0" borderId="5" xfId="0" applyFont="1" applyBorder="1" applyAlignment="1">
      <alignment horizontal="left" vertical="center"/>
    </xf>
    <xf numFmtId="0" fontId="6" fillId="0" borderId="5" xfId="0" applyFont="1" applyFill="1" applyBorder="1" applyAlignment="1">
      <alignment horizontal="justify" vertical="center"/>
    </xf>
    <xf numFmtId="0" fontId="4" fillId="0" borderId="0" xfId="0" applyFont="1" applyProtection="1">
      <protection locked="0"/>
    </xf>
    <xf numFmtId="9" fontId="0" fillId="0" borderId="0" xfId="0" applyNumberFormat="1"/>
    <xf numFmtId="10" fontId="0" fillId="0" borderId="0" xfId="0" applyNumberFormat="1"/>
    <xf numFmtId="164" fontId="6" fillId="0" borderId="5" xfId="0" applyNumberFormat="1" applyFont="1" applyBorder="1" applyAlignment="1">
      <alignment horizontal="justify" vertical="center"/>
    </xf>
    <xf numFmtId="165" fontId="6" fillId="0" borderId="5" xfId="0" applyNumberFormat="1" applyFont="1" applyBorder="1" applyAlignment="1">
      <alignment horizontal="justify" vertical="center"/>
    </xf>
    <xf numFmtId="166" fontId="6" fillId="0" borderId="5" xfId="0" applyNumberFormat="1" applyFont="1" applyBorder="1" applyAlignment="1">
      <alignment horizontal="justify" vertical="center"/>
    </xf>
    <xf numFmtId="167" fontId="6" fillId="0" borderId="5" xfId="0" applyNumberFormat="1" applyFont="1" applyBorder="1" applyAlignment="1">
      <alignment horizontal="justify" vertical="center"/>
    </xf>
    <xf numFmtId="168" fontId="6" fillId="0" borderId="5" xfId="0" applyNumberFormat="1" applyFont="1" applyBorder="1" applyAlignment="1">
      <alignment horizontal="justify" vertical="center"/>
    </xf>
    <xf numFmtId="169" fontId="6" fillId="0" borderId="5" xfId="0" applyNumberFormat="1" applyFont="1" applyBorder="1" applyAlignment="1">
      <alignment horizontal="justify" vertical="center"/>
    </xf>
    <xf numFmtId="170" fontId="6" fillId="0" borderId="5" xfId="0" applyNumberFormat="1" applyFont="1" applyBorder="1" applyAlignment="1">
      <alignment horizontal="justify" vertical="center"/>
    </xf>
    <xf numFmtId="171" fontId="6" fillId="0" borderId="5" xfId="0" applyNumberFormat="1" applyFont="1" applyBorder="1" applyAlignment="1">
      <alignment horizontal="justify" vertical="center"/>
    </xf>
    <xf numFmtId="172" fontId="6" fillId="0" borderId="5" xfId="0" applyNumberFormat="1" applyFont="1" applyBorder="1" applyAlignment="1">
      <alignment horizontal="justify" vertical="center"/>
    </xf>
    <xf numFmtId="173" fontId="6" fillId="0" borderId="5" xfId="0" applyNumberFormat="1" applyFont="1" applyBorder="1" applyAlignment="1">
      <alignment horizontal="justify"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6" borderId="12" xfId="0" applyFont="1" applyFill="1" applyBorder="1" applyAlignment="1">
      <alignment horizontal="center" vertical="center"/>
    </xf>
    <xf numFmtId="0" fontId="7" fillId="7"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0" fillId="0" borderId="9" xfId="0" applyBorder="1"/>
    <xf numFmtId="0" fontId="7" fillId="0" borderId="13" xfId="0" applyFont="1" applyBorder="1" applyAlignment="1">
      <alignment vertical="center" wrapText="1"/>
    </xf>
    <xf numFmtId="1" fontId="0" fillId="0" borderId="9" xfId="0" applyNumberFormat="1" applyBorder="1"/>
    <xf numFmtId="0" fontId="10" fillId="8"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left" vertical="center" wrapText="1"/>
      <protection locked="0"/>
    </xf>
    <xf numFmtId="9" fontId="10" fillId="0" borderId="5" xfId="1" applyFont="1" applyFill="1" applyBorder="1" applyAlignment="1" applyProtection="1">
      <alignment horizontal="center" vertical="center" wrapText="1"/>
      <protection locked="0"/>
    </xf>
    <xf numFmtId="9" fontId="10" fillId="0" borderId="5" xfId="1"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0" fillId="0" borderId="5" xfId="0" quotePrefix="1" applyFont="1" applyFill="1" applyBorder="1" applyAlignment="1" applyProtection="1">
      <alignment horizontal="center" vertical="center" wrapText="1"/>
      <protection hidden="1"/>
    </xf>
    <xf numFmtId="14" fontId="10" fillId="0" borderId="5" xfId="0" applyNumberFormat="1" applyFont="1" applyFill="1" applyBorder="1" applyAlignment="1" applyProtection="1">
      <alignment horizontal="center" vertical="center" wrapText="1"/>
      <protection locked="0"/>
    </xf>
    <xf numFmtId="0" fontId="9" fillId="0" borderId="0" xfId="0" applyFont="1" applyProtection="1">
      <protection locked="0"/>
    </xf>
    <xf numFmtId="0" fontId="10" fillId="10" borderId="5" xfId="0" applyFont="1" applyFill="1" applyBorder="1" applyAlignment="1" applyProtection="1">
      <alignment horizontal="center" vertical="center" wrapText="1"/>
      <protection locked="0"/>
    </xf>
    <xf numFmtId="0" fontId="10" fillId="11" borderId="5" xfId="0" applyFont="1" applyFill="1" applyBorder="1" applyAlignment="1" applyProtection="1">
      <alignment horizontal="center" vertical="center" wrapText="1"/>
      <protection locked="0"/>
    </xf>
    <xf numFmtId="0" fontId="10" fillId="12" borderId="5" xfId="0" applyFont="1" applyFill="1" applyBorder="1" applyAlignment="1" applyProtection="1">
      <alignment horizontal="center" vertical="center" wrapText="1"/>
      <protection locked="0"/>
    </xf>
    <xf numFmtId="0" fontId="11" fillId="0" borderId="0" xfId="0" applyFont="1" applyBorder="1" applyAlignment="1" applyProtection="1">
      <alignment horizontal="left" vertical="center"/>
      <protection locked="0"/>
    </xf>
    <xf numFmtId="0" fontId="11" fillId="0" borderId="0" xfId="0" applyFont="1" applyBorder="1" applyProtection="1">
      <protection locked="0"/>
    </xf>
    <xf numFmtId="0" fontId="10" fillId="0" borderId="0" xfId="0" applyFont="1" applyProtection="1">
      <protection locked="0"/>
    </xf>
    <xf numFmtId="0" fontId="8" fillId="0" borderId="0" xfId="0" applyFont="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9" fillId="0" borderId="0" xfId="0" applyFont="1" applyBorder="1" applyProtection="1">
      <protection locked="0"/>
    </xf>
    <xf numFmtId="0" fontId="9" fillId="0" borderId="0" xfId="0" applyFont="1" applyFill="1" applyProtection="1">
      <protection locked="0"/>
    </xf>
    <xf numFmtId="0" fontId="11"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Protection="1">
      <protection locked="0"/>
    </xf>
    <xf numFmtId="0" fontId="9" fillId="0" borderId="5" xfId="0" applyFont="1" applyBorder="1" applyAlignment="1" applyProtection="1">
      <alignment horizontal="center" vertic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4" borderId="6"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textRotation="90" wrapText="1"/>
      <protection locked="0"/>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textRotation="90" wrapText="1"/>
      <protection locked="0"/>
    </xf>
    <xf numFmtId="0" fontId="8" fillId="0" borderId="0" xfId="0" applyFont="1" applyBorder="1" applyAlignment="1" applyProtection="1">
      <alignment horizontal="center" vertical="center"/>
      <protection locked="0"/>
    </xf>
    <xf numFmtId="0" fontId="8" fillId="0" borderId="4" xfId="0" applyFont="1" applyBorder="1" applyAlignment="1" applyProtection="1">
      <alignment vertical="center" wrapText="1"/>
      <protection locked="0"/>
    </xf>
    <xf numFmtId="0" fontId="9" fillId="0" borderId="4" xfId="0" applyFont="1" applyBorder="1" applyProtection="1">
      <protection locked="0"/>
    </xf>
    <xf numFmtId="0" fontId="8" fillId="0" borderId="4" xfId="0"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2" fillId="0" borderId="0" xfId="0" applyFont="1" applyProtection="1">
      <protection locked="0"/>
    </xf>
    <xf numFmtId="0" fontId="10" fillId="0" borderId="15" xfId="0" quotePrefix="1" applyFont="1" applyFill="1" applyBorder="1" applyAlignment="1" applyProtection="1">
      <alignment horizontal="center" vertical="center" wrapText="1"/>
      <protection hidden="1"/>
    </xf>
    <xf numFmtId="0" fontId="10" fillId="0" borderId="17" xfId="0" quotePrefix="1" applyFont="1" applyFill="1" applyBorder="1" applyAlignment="1" applyProtection="1">
      <alignment horizontal="center" vertical="center" wrapText="1"/>
      <protection hidden="1"/>
    </xf>
    <xf numFmtId="0" fontId="10" fillId="0" borderId="16" xfId="0" quotePrefix="1" applyFont="1" applyFill="1" applyBorder="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hidden="1"/>
    </xf>
    <xf numFmtId="0" fontId="10" fillId="0" borderId="17" xfId="0" applyFont="1" applyFill="1" applyBorder="1" applyAlignment="1" applyProtection="1">
      <alignment horizontal="center" vertical="center" wrapText="1"/>
      <protection hidden="1"/>
    </xf>
    <xf numFmtId="0" fontId="10" fillId="0" borderId="16" xfId="0" applyFont="1" applyFill="1" applyBorder="1" applyAlignment="1" applyProtection="1">
      <alignment horizontal="center" vertical="center" wrapText="1"/>
      <protection hidden="1"/>
    </xf>
    <xf numFmtId="14" fontId="10" fillId="0" borderId="15" xfId="0" applyNumberFormat="1" applyFont="1" applyFill="1" applyBorder="1" applyAlignment="1" applyProtection="1">
      <alignment horizontal="center" vertical="center" wrapText="1"/>
      <protection locked="0"/>
    </xf>
    <xf numFmtId="14" fontId="10" fillId="0" borderId="17" xfId="0" applyNumberFormat="1" applyFont="1" applyFill="1" applyBorder="1" applyAlignment="1" applyProtection="1">
      <alignment horizontal="center" vertical="center" wrapText="1"/>
      <protection locked="0"/>
    </xf>
    <xf numFmtId="14" fontId="10" fillId="0" borderId="16" xfId="0" applyNumberFormat="1" applyFont="1" applyFill="1" applyBorder="1" applyAlignment="1" applyProtection="1">
      <alignment horizontal="center" vertical="center" wrapText="1"/>
      <protection locked="0"/>
    </xf>
    <xf numFmtId="0" fontId="10" fillId="8" borderId="15"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locked="0"/>
    </xf>
    <xf numFmtId="9" fontId="10" fillId="0" borderId="16" xfId="1" applyFont="1"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protection hidden="1"/>
    </xf>
    <xf numFmtId="9" fontId="10" fillId="0" borderId="16" xfId="1" applyFont="1" applyFill="1" applyBorder="1" applyAlignment="1" applyProtection="1">
      <alignment horizontal="center" vertical="center" wrapText="1"/>
      <protection hidden="1"/>
    </xf>
    <xf numFmtId="0" fontId="8" fillId="0" borderId="5" xfId="0" applyFont="1" applyBorder="1" applyAlignment="1" applyProtection="1">
      <alignment horizontal="left" vertical="center"/>
      <protection locked="0"/>
    </xf>
    <xf numFmtId="0" fontId="9" fillId="0" borderId="5" xfId="0" applyFont="1" applyBorder="1" applyAlignment="1" applyProtection="1">
      <alignment horizontal="left"/>
      <protection locked="0"/>
    </xf>
    <xf numFmtId="0" fontId="8" fillId="0" borderId="0" xfId="0" applyFont="1" applyBorder="1" applyAlignment="1" applyProtection="1">
      <alignment horizontal="center" vertical="center" wrapText="1"/>
      <protection locked="0"/>
    </xf>
    <xf numFmtId="0" fontId="10" fillId="12" borderId="15" xfId="0" applyFont="1" applyFill="1" applyBorder="1" applyAlignment="1" applyProtection="1">
      <alignment horizontal="center" vertical="center" wrapText="1"/>
      <protection locked="0"/>
    </xf>
    <xf numFmtId="0" fontId="10" fillId="12" borderId="17" xfId="0" applyFont="1" applyFill="1" applyBorder="1" applyAlignment="1" applyProtection="1">
      <alignment horizontal="center" vertical="center" wrapText="1"/>
      <protection locked="0"/>
    </xf>
    <xf numFmtId="0" fontId="10" fillId="12"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wrapText="1"/>
      <protection locked="0"/>
    </xf>
    <xf numFmtId="0" fontId="14" fillId="0" borderId="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9" fontId="10" fillId="0" borderId="17" xfId="1" applyFont="1" applyFill="1" applyBorder="1" applyAlignment="1" applyProtection="1">
      <alignment horizontal="center" vertical="center" wrapText="1"/>
      <protection locked="0"/>
    </xf>
    <xf numFmtId="9" fontId="10" fillId="0" borderId="17" xfId="1" applyFont="1" applyFill="1" applyBorder="1" applyAlignment="1" applyProtection="1">
      <alignment horizontal="center" vertical="center" wrapText="1"/>
      <protection hidden="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2" fillId="5" borderId="5"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 xfId="0" builtinId="0"/>
    <cellStyle name="Porcentaje" xfId="1" builtinId="5"/>
  </cellStyles>
  <dxfs count="76">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
      <fill>
        <patternFill>
          <bgColor rgb="FFC00000"/>
        </patternFill>
      </fill>
    </dxf>
    <dxf>
      <fill>
        <patternFill>
          <bgColor theme="5"/>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93065</xdr:colOff>
      <xdr:row>0</xdr:row>
      <xdr:rowOff>201706</xdr:rowOff>
    </xdr:from>
    <xdr:to>
      <xdr:col>12</xdr:col>
      <xdr:colOff>123265</xdr:colOff>
      <xdr:row>0</xdr:row>
      <xdr:rowOff>963202</xdr:rowOff>
    </xdr:to>
    <xdr:pic>
      <xdr:nvPicPr>
        <xdr:cNvPr id="2" name="Imagen 1" descr="20090907-secretaria-de-hacienda-una-tinta">
          <a:extLst>
            <a:ext uri="{FF2B5EF4-FFF2-40B4-BE49-F238E27FC236}">
              <a16:creationId xmlns:a16="http://schemas.microsoft.com/office/drawing/2014/main" id="{FF2447CC-EBFB-4D8E-902E-0F2C406F3A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094" y="201706"/>
          <a:ext cx="893053" cy="761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icia%202019\SMINC\Manten%20Stma%20Extinci&#243;n%20Incendios%20L&#237;nea%2071\MATRIZ%20DE%20RIESGO%20L71%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019\TRAMITADOS\L%2032%20PAPEL%20DE%20SEGURIDAD\Matriz%20de%20riesgo%20papel%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SAC\Proc_2019\300000_Concejo\1000_Servicios\1800_Otros\ASEO_L213_S309_2019\1_Precontractual\Matriz%20de%20Riesgos%20L&#237;nea%202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soler.SHD/Desktop/PROCESOS%20MSA/2019/033%20LINEA%20374%20EVASION%20DE%20IMPUESTOS/Copia%20de%209_MATRIZ_RIESGOS%20L_2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refreshError="1"/>
      <sheetData sheetId="1" refreshError="1">
        <row r="70">
          <cell r="C70">
            <v>1</v>
          </cell>
        </row>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Listas"/>
    </sheetNames>
    <sheetDataSet>
      <sheetData sheetId="0"/>
      <sheetData sheetId="1">
        <row r="82">
          <cell r="A82">
            <v>1</v>
          </cell>
          <cell r="B82">
            <v>0</v>
          </cell>
        </row>
        <row r="83">
          <cell r="A83">
            <v>0.95</v>
          </cell>
          <cell r="B83">
            <v>5.0000000000000044E-2</v>
          </cell>
        </row>
        <row r="84">
          <cell r="A84">
            <v>0.9</v>
          </cell>
          <cell r="B84">
            <v>9.9999999999999978E-2</v>
          </cell>
        </row>
        <row r="85">
          <cell r="A85">
            <v>0.85</v>
          </cell>
          <cell r="B85">
            <v>0.15000000000000002</v>
          </cell>
        </row>
        <row r="86">
          <cell r="A86">
            <v>0.8</v>
          </cell>
          <cell r="B86">
            <v>0.19999999999999996</v>
          </cell>
        </row>
        <row r="87">
          <cell r="A87">
            <v>0.75</v>
          </cell>
          <cell r="B87">
            <v>0.25</v>
          </cell>
        </row>
        <row r="88">
          <cell r="A88">
            <v>0.7</v>
          </cell>
          <cell r="B88">
            <v>0.30000000000000004</v>
          </cell>
        </row>
        <row r="89">
          <cell r="A89">
            <v>0.65</v>
          </cell>
          <cell r="B89">
            <v>0.35</v>
          </cell>
        </row>
        <row r="90">
          <cell r="A90">
            <v>0.6</v>
          </cell>
          <cell r="B90">
            <v>0.4</v>
          </cell>
        </row>
        <row r="91">
          <cell r="A91">
            <v>0.55000000000000004</v>
          </cell>
          <cell r="B91">
            <v>0.44999999999999996</v>
          </cell>
        </row>
        <row r="92">
          <cell r="A92">
            <v>0.5</v>
          </cell>
          <cell r="B92">
            <v>0.5</v>
          </cell>
        </row>
        <row r="93">
          <cell r="A93">
            <v>0.45</v>
          </cell>
          <cell r="B93">
            <v>0.55000000000000004</v>
          </cell>
        </row>
        <row r="94">
          <cell r="A94">
            <v>0.39999999999999902</v>
          </cell>
          <cell r="B94">
            <v>0.60000000000000098</v>
          </cell>
        </row>
        <row r="95">
          <cell r="A95">
            <v>0.34999999999999898</v>
          </cell>
          <cell r="B95">
            <v>0.65000000000000102</v>
          </cell>
        </row>
        <row r="96">
          <cell r="A96">
            <v>0.29999999999999899</v>
          </cell>
          <cell r="B96">
            <v>0.70000000000000107</v>
          </cell>
        </row>
        <row r="97">
          <cell r="A97">
            <v>0.249999999999999</v>
          </cell>
          <cell r="B97">
            <v>0.750000000000001</v>
          </cell>
        </row>
        <row r="98">
          <cell r="A98">
            <v>0.19999999999999901</v>
          </cell>
          <cell r="B98">
            <v>0.80000000000000093</v>
          </cell>
        </row>
        <row r="99">
          <cell r="A99">
            <v>0.149999999999999</v>
          </cell>
          <cell r="B99">
            <v>0.85000000000000098</v>
          </cell>
        </row>
        <row r="100">
          <cell r="A100">
            <v>9.9999999999999006E-2</v>
          </cell>
          <cell r="B100">
            <v>0.90000000000000102</v>
          </cell>
        </row>
        <row r="101">
          <cell r="A101">
            <v>4.9999999999998997E-2</v>
          </cell>
          <cell r="B101">
            <v>0.95000000000000095</v>
          </cell>
        </row>
        <row r="102">
          <cell r="A102">
            <v>0</v>
          </cell>
          <cell r="B102">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5"/>
  <sheetViews>
    <sheetView tabSelected="1" view="pageBreakPreview" zoomScale="75" zoomScaleNormal="75" zoomScaleSheetLayoutView="75" workbookViewId="0">
      <selection activeCell="O46" sqref="O46:U46"/>
    </sheetView>
  </sheetViews>
  <sheetFormatPr baseColWidth="10" defaultRowHeight="16.5" outlineLevelRow="1" x14ac:dyDescent="0.3"/>
  <cols>
    <col min="1" max="1" width="8.42578125" style="37" customWidth="1"/>
    <col min="2" max="2" width="12.7109375" style="37" customWidth="1"/>
    <col min="3" max="3" width="10" style="37" customWidth="1"/>
    <col min="4" max="4" width="6.7109375" style="37" customWidth="1"/>
    <col min="5" max="5" width="18.85546875" style="37" customWidth="1"/>
    <col min="6" max="6" width="19.5703125" style="37" customWidth="1"/>
    <col min="7" max="7" width="24.28515625" style="37" customWidth="1"/>
    <col min="8" max="9" width="6.85546875" style="37" customWidth="1"/>
    <col min="10" max="10" width="20.28515625" style="37" customWidth="1"/>
    <col min="11" max="11" width="11.85546875" style="37" customWidth="1"/>
    <col min="12" max="12" width="12.85546875" style="37" customWidth="1"/>
    <col min="13" max="13" width="8.140625" style="37" bestFit="1" customWidth="1"/>
    <col min="14" max="14" width="9.28515625" style="37" customWidth="1"/>
    <col min="15" max="15" width="26.28515625" style="37" customWidth="1"/>
    <col min="16" max="16" width="10.42578125" style="37" customWidth="1"/>
    <col min="17" max="17" width="15" style="37" customWidth="1"/>
    <col min="18" max="18" width="10.7109375" style="37" customWidth="1"/>
    <col min="19" max="19" width="11.140625" style="37" customWidth="1"/>
    <col min="20" max="20" width="12.28515625" style="37" customWidth="1"/>
    <col min="21" max="21" width="6.7109375" style="37" customWidth="1"/>
    <col min="22" max="22" width="8.85546875" style="37" customWidth="1"/>
    <col min="23" max="23" width="6.7109375" style="37" customWidth="1"/>
    <col min="24" max="24" width="16.5703125" style="37" customWidth="1"/>
    <col min="25" max="25" width="10.7109375" style="37" customWidth="1"/>
    <col min="26" max="16384" width="11.42578125" style="37"/>
  </cols>
  <sheetData>
    <row r="1" spans="1:25" s="46" customFormat="1" ht="83.25" customHeight="1" x14ac:dyDescent="0.3">
      <c r="A1" s="93"/>
      <c r="B1" s="93"/>
      <c r="C1" s="93"/>
      <c r="D1" s="93"/>
      <c r="E1" s="93"/>
      <c r="F1" s="93"/>
      <c r="G1" s="93"/>
      <c r="H1" s="93"/>
      <c r="I1" s="93"/>
      <c r="J1" s="93"/>
      <c r="K1" s="93"/>
      <c r="L1" s="93"/>
      <c r="M1" s="93"/>
      <c r="N1" s="93"/>
      <c r="O1" s="93"/>
      <c r="P1" s="93"/>
      <c r="Q1" s="93"/>
      <c r="R1" s="93"/>
      <c r="S1" s="93"/>
      <c r="T1" s="93"/>
      <c r="U1" s="93"/>
      <c r="V1" s="93"/>
      <c r="W1" s="93"/>
      <c r="X1" s="93"/>
      <c r="Y1" s="93"/>
    </row>
    <row r="2" spans="1:25" s="47" customFormat="1" x14ac:dyDescent="0.3">
      <c r="A2" s="94" t="s">
        <v>0</v>
      </c>
      <c r="B2" s="94"/>
      <c r="C2" s="94"/>
      <c r="D2" s="94"/>
      <c r="E2" s="94"/>
      <c r="F2" s="94"/>
      <c r="G2" s="94"/>
      <c r="H2" s="94"/>
      <c r="I2" s="94"/>
      <c r="J2" s="94"/>
      <c r="K2" s="94"/>
      <c r="L2" s="94"/>
      <c r="M2" s="94"/>
      <c r="N2" s="94"/>
      <c r="O2" s="94"/>
      <c r="P2" s="94"/>
      <c r="Q2" s="94"/>
      <c r="R2" s="94"/>
      <c r="S2" s="94"/>
      <c r="T2" s="94"/>
      <c r="U2" s="94"/>
      <c r="V2" s="94"/>
      <c r="W2" s="94"/>
      <c r="X2" s="94"/>
      <c r="Y2" s="94"/>
    </row>
    <row r="3" spans="1:25" s="47" customFormat="1" x14ac:dyDescent="0.3">
      <c r="A3" s="48"/>
      <c r="B3" s="49"/>
      <c r="C3" s="49"/>
      <c r="D3" s="49"/>
      <c r="E3" s="49"/>
      <c r="F3" s="49"/>
      <c r="G3" s="49"/>
      <c r="H3" s="50"/>
      <c r="I3" s="50"/>
      <c r="J3" s="50"/>
      <c r="K3" s="50"/>
      <c r="L3" s="50"/>
      <c r="M3" s="50"/>
      <c r="N3" s="50"/>
      <c r="O3" s="50"/>
      <c r="P3" s="50"/>
      <c r="Q3" s="50"/>
      <c r="R3" s="50"/>
      <c r="S3" s="50"/>
      <c r="T3" s="50"/>
      <c r="U3" s="50"/>
      <c r="V3" s="50"/>
      <c r="W3" s="50"/>
      <c r="X3" s="50"/>
      <c r="Y3" s="50"/>
    </row>
    <row r="4" spans="1:25" s="47" customFormat="1" ht="21" customHeight="1" x14ac:dyDescent="0.3">
      <c r="A4" s="48" t="s">
        <v>1</v>
      </c>
      <c r="B4" s="50"/>
      <c r="C4" s="102"/>
      <c r="D4" s="103"/>
      <c r="E4" s="103"/>
      <c r="F4" s="103"/>
      <c r="G4" s="103"/>
      <c r="H4" s="103"/>
      <c r="I4" s="103"/>
      <c r="J4" s="103"/>
      <c r="K4" s="103"/>
      <c r="L4" s="103"/>
      <c r="M4" s="103"/>
      <c r="N4" s="103"/>
      <c r="O4" s="103"/>
      <c r="P4" s="103"/>
      <c r="Q4" s="103"/>
      <c r="R4" s="103"/>
      <c r="S4" s="103"/>
      <c r="T4" s="103"/>
      <c r="U4" s="103"/>
      <c r="V4" s="103"/>
      <c r="W4" s="103"/>
      <c r="X4" s="103"/>
      <c r="Y4" s="103"/>
    </row>
    <row r="5" spans="1:25" s="47" customFormat="1" ht="21" customHeight="1" x14ac:dyDescent="0.3">
      <c r="A5" s="48"/>
      <c r="B5" s="50"/>
      <c r="C5" s="104"/>
      <c r="D5" s="105"/>
      <c r="E5" s="105"/>
      <c r="F5" s="105"/>
      <c r="G5" s="105"/>
      <c r="H5" s="105"/>
      <c r="I5" s="105"/>
      <c r="J5" s="105"/>
      <c r="K5" s="105"/>
      <c r="L5" s="105"/>
      <c r="M5" s="105"/>
      <c r="N5" s="105"/>
      <c r="O5" s="105"/>
      <c r="P5" s="105"/>
      <c r="Q5" s="105"/>
      <c r="R5" s="105"/>
      <c r="S5" s="105"/>
      <c r="T5" s="105"/>
      <c r="U5" s="105"/>
      <c r="V5" s="105"/>
      <c r="W5" s="105"/>
      <c r="X5" s="105"/>
      <c r="Y5" s="105"/>
    </row>
    <row r="6" spans="1:25" s="47" customFormat="1" x14ac:dyDescent="0.3">
      <c r="A6" s="48"/>
      <c r="B6" s="49"/>
      <c r="C6" s="49"/>
      <c r="D6" s="49"/>
      <c r="E6" s="49"/>
      <c r="F6" s="49"/>
      <c r="G6" s="49"/>
      <c r="H6" s="50"/>
      <c r="I6" s="50"/>
      <c r="J6" s="50"/>
      <c r="K6" s="50"/>
      <c r="L6" s="50"/>
      <c r="M6" s="50"/>
      <c r="N6" s="50"/>
      <c r="O6" s="50"/>
      <c r="P6" s="50"/>
      <c r="Q6" s="50"/>
      <c r="R6" s="50"/>
      <c r="S6" s="50"/>
      <c r="T6" s="50"/>
      <c r="U6" s="50"/>
      <c r="V6" s="50"/>
      <c r="W6" s="50"/>
      <c r="X6" s="50"/>
      <c r="Y6" s="50"/>
    </row>
    <row r="7" spans="1:25" s="47" customFormat="1" x14ac:dyDescent="0.3">
      <c r="A7" s="48" t="s">
        <v>2</v>
      </c>
      <c r="B7" s="46"/>
      <c r="C7" s="51"/>
      <c r="D7" s="46"/>
      <c r="E7" s="46"/>
      <c r="F7" s="46"/>
      <c r="G7" s="49"/>
      <c r="H7" s="50"/>
      <c r="I7" s="50"/>
      <c r="J7" s="50"/>
      <c r="K7" s="50"/>
      <c r="L7" s="50"/>
      <c r="M7" s="50"/>
      <c r="N7" s="50"/>
      <c r="O7" s="50"/>
      <c r="P7" s="50"/>
      <c r="Q7" s="50"/>
      <c r="R7" s="50"/>
      <c r="S7" s="50"/>
      <c r="T7" s="50"/>
      <c r="U7" s="50"/>
      <c r="V7" s="50"/>
      <c r="W7" s="50"/>
      <c r="X7" s="50"/>
      <c r="Y7" s="50"/>
    </row>
    <row r="8" spans="1:25" s="53" customFormat="1" ht="15" customHeight="1" x14ac:dyDescent="0.3">
      <c r="A8" s="52"/>
      <c r="B8" s="52"/>
      <c r="C8" s="52"/>
      <c r="D8" s="52"/>
      <c r="E8" s="52"/>
      <c r="F8" s="52"/>
      <c r="G8" s="52"/>
      <c r="H8" s="52"/>
      <c r="I8" s="52"/>
      <c r="J8" s="52"/>
      <c r="K8" s="52"/>
      <c r="L8" s="52"/>
      <c r="M8" s="52"/>
      <c r="N8" s="52"/>
      <c r="O8" s="52"/>
      <c r="P8" s="52"/>
      <c r="Q8" s="52"/>
      <c r="R8" s="52"/>
      <c r="S8" s="52"/>
      <c r="T8" s="52"/>
      <c r="U8" s="52"/>
      <c r="V8" s="52"/>
      <c r="W8" s="52"/>
      <c r="X8" s="52"/>
      <c r="Y8" s="52"/>
    </row>
    <row r="9" spans="1:25" ht="22.5" customHeight="1" x14ac:dyDescent="0.3">
      <c r="A9" s="95" t="s">
        <v>3</v>
      </c>
      <c r="B9" s="98"/>
      <c r="C9" s="98"/>
      <c r="D9" s="98"/>
      <c r="E9" s="98"/>
      <c r="F9" s="96"/>
      <c r="G9" s="54" t="s">
        <v>4</v>
      </c>
      <c r="H9" s="95" t="s">
        <v>5</v>
      </c>
      <c r="I9" s="96"/>
      <c r="J9" s="55" t="s">
        <v>6</v>
      </c>
      <c r="K9" s="95" t="s">
        <v>7</v>
      </c>
      <c r="L9" s="98"/>
      <c r="M9" s="98"/>
      <c r="N9" s="96"/>
      <c r="O9" s="99" t="s">
        <v>8</v>
      </c>
      <c r="P9" s="100"/>
      <c r="Q9" s="100"/>
      <c r="R9" s="101"/>
      <c r="S9" s="95" t="s">
        <v>9</v>
      </c>
      <c r="T9" s="98"/>
      <c r="U9" s="98"/>
      <c r="V9" s="98"/>
      <c r="W9" s="96"/>
      <c r="X9" s="97" t="s">
        <v>10</v>
      </c>
      <c r="Y9" s="97"/>
    </row>
    <row r="10" spans="1:25" ht="80.25" customHeight="1" x14ac:dyDescent="0.3">
      <c r="A10" s="56" t="s">
        <v>11</v>
      </c>
      <c r="B10" s="56" t="s">
        <v>12</v>
      </c>
      <c r="C10" s="56" t="s">
        <v>13</v>
      </c>
      <c r="D10" s="56" t="s">
        <v>14</v>
      </c>
      <c r="E10" s="56" t="s">
        <v>15</v>
      </c>
      <c r="F10" s="30" t="s">
        <v>35</v>
      </c>
      <c r="G10" s="30" t="s">
        <v>36</v>
      </c>
      <c r="H10" s="56" t="s">
        <v>16</v>
      </c>
      <c r="I10" s="56" t="s">
        <v>17</v>
      </c>
      <c r="J10" s="30" t="s">
        <v>18</v>
      </c>
      <c r="K10" s="56" t="s">
        <v>19</v>
      </c>
      <c r="L10" s="56" t="s">
        <v>20</v>
      </c>
      <c r="M10" s="56" t="s">
        <v>21</v>
      </c>
      <c r="N10" s="56" t="s">
        <v>22</v>
      </c>
      <c r="O10" s="30" t="s">
        <v>8</v>
      </c>
      <c r="P10" s="56" t="s">
        <v>23</v>
      </c>
      <c r="Q10" s="56" t="s">
        <v>24</v>
      </c>
      <c r="R10" s="56" t="s">
        <v>25</v>
      </c>
      <c r="S10" s="56" t="s">
        <v>26</v>
      </c>
      <c r="T10" s="56" t="s">
        <v>27</v>
      </c>
      <c r="U10" s="56" t="s">
        <v>28</v>
      </c>
      <c r="V10" s="56" t="s">
        <v>29</v>
      </c>
      <c r="W10" s="56" t="s">
        <v>30</v>
      </c>
      <c r="X10" s="30" t="s">
        <v>31</v>
      </c>
      <c r="Y10" s="56" t="s">
        <v>32</v>
      </c>
    </row>
    <row r="11" spans="1:25" ht="103.5" customHeight="1" x14ac:dyDescent="0.3">
      <c r="A11" s="29">
        <v>1</v>
      </c>
      <c r="B11" s="30" t="s">
        <v>37</v>
      </c>
      <c r="C11" s="30" t="s">
        <v>42</v>
      </c>
      <c r="D11" s="30" t="s">
        <v>45</v>
      </c>
      <c r="E11" s="31" t="s">
        <v>50</v>
      </c>
      <c r="F11" s="31" t="s">
        <v>175</v>
      </c>
      <c r="G11" s="31" t="s">
        <v>82</v>
      </c>
      <c r="H11" s="32">
        <v>1</v>
      </c>
      <c r="I11" s="33">
        <f>IF(H11="","",VLOOKUP(H11,Listas!$A$83:$B$103,2,FALSE))</f>
        <v>0</v>
      </c>
      <c r="J11" s="31" t="s">
        <v>195</v>
      </c>
      <c r="K11" s="30">
        <v>3</v>
      </c>
      <c r="L11" s="30">
        <v>2</v>
      </c>
      <c r="M11" s="34">
        <f t="shared" ref="M11:M16" si="0">IF(OR(K11="",L11=""),"",+K11+L11)</f>
        <v>5</v>
      </c>
      <c r="N11" s="35" t="str">
        <f>IF(OR(M11="",M11=0),"",LOOKUP(M11,Listas!$C$71:$E$74))</f>
        <v>Medio</v>
      </c>
      <c r="O11" s="31" t="s">
        <v>81</v>
      </c>
      <c r="P11" s="31" t="s">
        <v>85</v>
      </c>
      <c r="Q11" s="36" t="s">
        <v>126</v>
      </c>
      <c r="R11" s="36" t="s">
        <v>121</v>
      </c>
      <c r="S11" s="30">
        <v>1</v>
      </c>
      <c r="T11" s="30">
        <v>1</v>
      </c>
      <c r="U11" s="34">
        <f>IF(OR(S11="",T11=""),"",S11+T11)</f>
        <v>2</v>
      </c>
      <c r="V11" s="35" t="str">
        <f>IF(OR(U11="",U11=0),"",LOOKUP(U11,Listas!$C$71:$E$74))</f>
        <v>Bajo</v>
      </c>
      <c r="W11" s="30" t="s">
        <v>68</v>
      </c>
      <c r="X11" s="31" t="s">
        <v>122</v>
      </c>
      <c r="Y11" s="30" t="s">
        <v>228</v>
      </c>
    </row>
    <row r="12" spans="1:25" ht="60.75" customHeight="1" outlineLevel="1" x14ac:dyDescent="0.3">
      <c r="A12" s="78">
        <v>2</v>
      </c>
      <c r="B12" s="69" t="s">
        <v>37</v>
      </c>
      <c r="C12" s="69" t="s">
        <v>43</v>
      </c>
      <c r="D12" s="69" t="s">
        <v>45</v>
      </c>
      <c r="E12" s="69" t="s">
        <v>50</v>
      </c>
      <c r="F12" s="69" t="s">
        <v>196</v>
      </c>
      <c r="G12" s="31" t="s">
        <v>161</v>
      </c>
      <c r="H12" s="83">
        <v>1</v>
      </c>
      <c r="I12" s="85">
        <f>IF(H12="","",VLOOKUP(H12,Listas!$A$83:$B$103,2,FALSE))</f>
        <v>0</v>
      </c>
      <c r="J12" s="69" t="s">
        <v>197</v>
      </c>
      <c r="K12" s="69">
        <v>2</v>
      </c>
      <c r="L12" s="69">
        <v>2</v>
      </c>
      <c r="M12" s="72">
        <f t="shared" si="0"/>
        <v>4</v>
      </c>
      <c r="N12" s="66" t="str">
        <f>IF(OR(M12="",M12=0),"",LOOKUP(M12,Listas!$C$71:$E$74))</f>
        <v>Bajo</v>
      </c>
      <c r="O12" s="69" t="s">
        <v>123</v>
      </c>
      <c r="P12" s="69" t="s">
        <v>86</v>
      </c>
      <c r="Q12" s="75" t="s">
        <v>99</v>
      </c>
      <c r="R12" s="75" t="s">
        <v>121</v>
      </c>
      <c r="S12" s="69">
        <v>1</v>
      </c>
      <c r="T12" s="69">
        <v>1</v>
      </c>
      <c r="U12" s="72">
        <f t="shared" ref="U12" si="1">IF(OR(S12="",T12=""),"",S12+T12)</f>
        <v>2</v>
      </c>
      <c r="V12" s="66" t="str">
        <f>IF(OR(U12="",U12=0),"",LOOKUP(U12,Listas!$C$71:$E$74))</f>
        <v>Bajo</v>
      </c>
      <c r="W12" s="69" t="s">
        <v>69</v>
      </c>
      <c r="X12" s="69" t="s">
        <v>88</v>
      </c>
      <c r="Y12" s="69" t="s">
        <v>124</v>
      </c>
    </row>
    <row r="13" spans="1:25" outlineLevel="1" x14ac:dyDescent="0.3">
      <c r="A13" s="79"/>
      <c r="B13" s="70"/>
      <c r="C13" s="70"/>
      <c r="D13" s="70"/>
      <c r="E13" s="70"/>
      <c r="F13" s="70"/>
      <c r="G13" s="31" t="s">
        <v>162</v>
      </c>
      <c r="H13" s="106"/>
      <c r="I13" s="107"/>
      <c r="J13" s="70"/>
      <c r="K13" s="70"/>
      <c r="L13" s="70"/>
      <c r="M13" s="73"/>
      <c r="N13" s="67"/>
      <c r="O13" s="71"/>
      <c r="P13" s="70"/>
      <c r="Q13" s="76"/>
      <c r="R13" s="76"/>
      <c r="S13" s="70"/>
      <c r="T13" s="70"/>
      <c r="U13" s="73"/>
      <c r="V13" s="67"/>
      <c r="W13" s="70"/>
      <c r="X13" s="70"/>
      <c r="Y13" s="70"/>
    </row>
    <row r="14" spans="1:25" ht="102.75" customHeight="1" outlineLevel="1" x14ac:dyDescent="0.3">
      <c r="A14" s="80"/>
      <c r="B14" s="71"/>
      <c r="C14" s="71"/>
      <c r="D14" s="71"/>
      <c r="E14" s="71"/>
      <c r="F14" s="71"/>
      <c r="G14" s="31" t="s">
        <v>193</v>
      </c>
      <c r="H14" s="84"/>
      <c r="I14" s="86"/>
      <c r="J14" s="71"/>
      <c r="K14" s="71"/>
      <c r="L14" s="71"/>
      <c r="M14" s="74"/>
      <c r="N14" s="68"/>
      <c r="O14" s="45" t="s">
        <v>194</v>
      </c>
      <c r="P14" s="71"/>
      <c r="Q14" s="77"/>
      <c r="R14" s="77"/>
      <c r="S14" s="71"/>
      <c r="T14" s="71"/>
      <c r="U14" s="74"/>
      <c r="V14" s="68"/>
      <c r="W14" s="71"/>
      <c r="X14" s="71"/>
      <c r="Y14" s="71"/>
    </row>
    <row r="15" spans="1:25" ht="93" customHeight="1" outlineLevel="1" x14ac:dyDescent="0.3">
      <c r="A15" s="29">
        <v>3</v>
      </c>
      <c r="B15" s="30" t="s">
        <v>37</v>
      </c>
      <c r="C15" s="30" t="s">
        <v>43</v>
      </c>
      <c r="D15" s="30" t="s">
        <v>45</v>
      </c>
      <c r="E15" s="31" t="s">
        <v>50</v>
      </c>
      <c r="F15" s="31" t="s">
        <v>198</v>
      </c>
      <c r="G15" s="31" t="s">
        <v>160</v>
      </c>
      <c r="H15" s="32">
        <v>1</v>
      </c>
      <c r="I15" s="33">
        <f>IF(H15="","",VLOOKUP(H15,Listas!$A$83:$B$103,2,FALSE))</f>
        <v>0</v>
      </c>
      <c r="J15" s="31" t="s">
        <v>199</v>
      </c>
      <c r="K15" s="30">
        <v>2</v>
      </c>
      <c r="L15" s="30">
        <v>2</v>
      </c>
      <c r="M15" s="34">
        <f t="shared" ref="M15" si="2">IF(OR(K15="",L15=""),"",+K15+L15)</f>
        <v>4</v>
      </c>
      <c r="N15" s="35" t="str">
        <f>IF(OR(M15="",M15=0),"",LOOKUP(M15,Listas!$C$71:$E$74))</f>
        <v>Bajo</v>
      </c>
      <c r="O15" s="31" t="s">
        <v>141</v>
      </c>
      <c r="P15" s="31" t="s">
        <v>86</v>
      </c>
      <c r="Q15" s="36" t="s">
        <v>99</v>
      </c>
      <c r="R15" s="36" t="s">
        <v>121</v>
      </c>
      <c r="S15" s="30">
        <v>1</v>
      </c>
      <c r="T15" s="30">
        <v>1</v>
      </c>
      <c r="U15" s="34">
        <f t="shared" ref="U15" si="3">IF(OR(S15="",T15=""),"",S15+T15)</f>
        <v>2</v>
      </c>
      <c r="V15" s="35" t="str">
        <f>IF(OR(U15="",U15=0),"",LOOKUP(U15,Listas!$C$71:$E$74))</f>
        <v>Bajo</v>
      </c>
      <c r="W15" s="30" t="s">
        <v>69</v>
      </c>
      <c r="X15" s="31" t="s">
        <v>88</v>
      </c>
      <c r="Y15" s="30" t="s">
        <v>124</v>
      </c>
    </row>
    <row r="16" spans="1:25" ht="104.25" customHeight="1" outlineLevel="1" x14ac:dyDescent="0.3">
      <c r="A16" s="29">
        <v>4</v>
      </c>
      <c r="B16" s="30" t="s">
        <v>37</v>
      </c>
      <c r="C16" s="30" t="s">
        <v>43</v>
      </c>
      <c r="D16" s="30" t="s">
        <v>45</v>
      </c>
      <c r="E16" s="31" t="s">
        <v>50</v>
      </c>
      <c r="F16" s="31" t="s">
        <v>200</v>
      </c>
      <c r="G16" s="31" t="s">
        <v>201</v>
      </c>
      <c r="H16" s="32">
        <v>1</v>
      </c>
      <c r="I16" s="33">
        <f>IF(H16="","",VLOOKUP(H16,Listas!$A$83:$B$103,2,FALSE))</f>
        <v>0</v>
      </c>
      <c r="J16" s="31" t="s">
        <v>202</v>
      </c>
      <c r="K16" s="30">
        <v>2</v>
      </c>
      <c r="L16" s="30">
        <v>2</v>
      </c>
      <c r="M16" s="34">
        <f t="shared" si="0"/>
        <v>4</v>
      </c>
      <c r="N16" s="35" t="str">
        <f>IF(OR(M16="",M16=0),"",LOOKUP(M16,Listas!$C$71:$E$74))</f>
        <v>Bajo</v>
      </c>
      <c r="O16" s="31" t="s">
        <v>96</v>
      </c>
      <c r="P16" s="31" t="s">
        <v>86</v>
      </c>
      <c r="Q16" s="36" t="s">
        <v>99</v>
      </c>
      <c r="R16" s="36" t="s">
        <v>121</v>
      </c>
      <c r="S16" s="30">
        <v>1</v>
      </c>
      <c r="T16" s="30">
        <v>1</v>
      </c>
      <c r="U16" s="34">
        <f t="shared" ref="U16:U26" si="4">IF(OR(S16="",T16=""),"",S16+T16)</f>
        <v>2</v>
      </c>
      <c r="V16" s="35" t="str">
        <f>IF(OR(U16="",U16=0),"",LOOKUP(U16,Listas!$C$71:$E$74))</f>
        <v>Bajo</v>
      </c>
      <c r="W16" s="30" t="s">
        <v>69</v>
      </c>
      <c r="X16" s="31" t="s">
        <v>88</v>
      </c>
      <c r="Y16" s="30" t="s">
        <v>124</v>
      </c>
    </row>
    <row r="17" spans="1:25" ht="123.75" customHeight="1" outlineLevel="1" x14ac:dyDescent="0.3">
      <c r="A17" s="29">
        <v>5</v>
      </c>
      <c r="B17" s="30" t="s">
        <v>37</v>
      </c>
      <c r="C17" s="30" t="s">
        <v>43</v>
      </c>
      <c r="D17" s="30" t="s">
        <v>45</v>
      </c>
      <c r="E17" s="31" t="s">
        <v>50</v>
      </c>
      <c r="F17" s="31" t="s">
        <v>203</v>
      </c>
      <c r="G17" s="31" t="s">
        <v>87</v>
      </c>
      <c r="H17" s="32">
        <v>1</v>
      </c>
      <c r="I17" s="33">
        <f>IF(H17="","",VLOOKUP(H17,Listas!$A$83:$B$103,2,FALSE))</f>
        <v>0</v>
      </c>
      <c r="J17" s="31" t="s">
        <v>229</v>
      </c>
      <c r="K17" s="30">
        <v>2</v>
      </c>
      <c r="L17" s="30">
        <v>3</v>
      </c>
      <c r="M17" s="34">
        <f>IF(OR(K17="",L17=""),"",+K17+L17)</f>
        <v>5</v>
      </c>
      <c r="N17" s="35" t="str">
        <f>IF(OR(M17="",M17=0),"",LOOKUP(M17,Listas!$C$71:$E$74))</f>
        <v>Medio</v>
      </c>
      <c r="O17" s="31" t="s">
        <v>230</v>
      </c>
      <c r="P17" s="31" t="s">
        <v>231</v>
      </c>
      <c r="Q17" s="36" t="s">
        <v>99</v>
      </c>
      <c r="R17" s="36" t="s">
        <v>121</v>
      </c>
      <c r="S17" s="30">
        <v>1</v>
      </c>
      <c r="T17" s="30">
        <v>1</v>
      </c>
      <c r="U17" s="34">
        <f t="shared" si="4"/>
        <v>2</v>
      </c>
      <c r="V17" s="35" t="str">
        <f>IF(OR(U17="",U17=0),"",LOOKUP(U17,Listas!$C$71:$E$74))</f>
        <v>Bajo</v>
      </c>
      <c r="W17" s="30" t="s">
        <v>69</v>
      </c>
      <c r="X17" s="31" t="s">
        <v>88</v>
      </c>
      <c r="Y17" s="30" t="s">
        <v>124</v>
      </c>
    </row>
    <row r="18" spans="1:25" ht="119.25" customHeight="1" outlineLevel="1" x14ac:dyDescent="0.3">
      <c r="A18" s="29">
        <v>6</v>
      </c>
      <c r="B18" s="30" t="s">
        <v>37</v>
      </c>
      <c r="C18" s="30" t="s">
        <v>43</v>
      </c>
      <c r="D18" s="30" t="s">
        <v>45</v>
      </c>
      <c r="E18" s="31" t="s">
        <v>50</v>
      </c>
      <c r="F18" s="31" t="s">
        <v>204</v>
      </c>
      <c r="G18" s="31" t="s">
        <v>152</v>
      </c>
      <c r="H18" s="32">
        <v>1</v>
      </c>
      <c r="I18" s="33">
        <f>IF(H18="","",VLOOKUP(H18,[1]Listas!$A$82:$B$102,2,FALSE))</f>
        <v>0</v>
      </c>
      <c r="J18" s="31" t="s">
        <v>205</v>
      </c>
      <c r="K18" s="30">
        <v>2</v>
      </c>
      <c r="L18" s="30">
        <v>2</v>
      </c>
      <c r="M18" s="34">
        <v>4</v>
      </c>
      <c r="N18" s="35" t="str">
        <f>IF(OR(M18="",M18=0),"",LOOKUP(M18,Listas!$C$71:$E$74))</f>
        <v>Bajo</v>
      </c>
      <c r="O18" s="31" t="s">
        <v>232</v>
      </c>
      <c r="P18" s="31" t="s">
        <v>153</v>
      </c>
      <c r="Q18" s="36" t="s">
        <v>126</v>
      </c>
      <c r="R18" s="36" t="s">
        <v>154</v>
      </c>
      <c r="S18" s="30">
        <v>2</v>
      </c>
      <c r="T18" s="30">
        <v>2</v>
      </c>
      <c r="U18" s="34">
        <v>4</v>
      </c>
      <c r="V18" s="35" t="str">
        <f>IF(OR(U18="",U18=0),"",LOOKUP(U18,Listas!$C$71:$E$74))</f>
        <v>Bajo</v>
      </c>
      <c r="W18" s="30" t="s">
        <v>69</v>
      </c>
      <c r="X18" s="31" t="s">
        <v>155</v>
      </c>
      <c r="Y18" s="30" t="s">
        <v>124</v>
      </c>
    </row>
    <row r="19" spans="1:25" ht="100.5" customHeight="1" outlineLevel="1" x14ac:dyDescent="0.3">
      <c r="A19" s="81">
        <v>7</v>
      </c>
      <c r="B19" s="69" t="s">
        <v>38</v>
      </c>
      <c r="C19" s="69" t="s">
        <v>43</v>
      </c>
      <c r="D19" s="69" t="s">
        <v>46</v>
      </c>
      <c r="E19" s="69" t="s">
        <v>50</v>
      </c>
      <c r="F19" s="69" t="s">
        <v>206</v>
      </c>
      <c r="G19" s="31" t="s">
        <v>163</v>
      </c>
      <c r="H19" s="32">
        <v>0.5</v>
      </c>
      <c r="I19" s="33">
        <f>IF(H19="","",VLOOKUP(H19,[2]Listas!$A$82:$B$102,2,FALSE))</f>
        <v>0.5</v>
      </c>
      <c r="J19" s="31" t="s">
        <v>207</v>
      </c>
      <c r="K19" s="69">
        <v>1</v>
      </c>
      <c r="L19" s="69">
        <v>2</v>
      </c>
      <c r="M19" s="72">
        <f t="shared" ref="M19" si="5">IF(OR(K19="",L19=""),"",+K19+L19)</f>
        <v>3</v>
      </c>
      <c r="N19" s="66" t="str">
        <f>IF(OR(M19="",M19=0),"",LOOKUP(M19,Listas!$C$71:$E$74))</f>
        <v>Bajo</v>
      </c>
      <c r="O19" s="31" t="s">
        <v>144</v>
      </c>
      <c r="P19" s="31" t="s">
        <v>145</v>
      </c>
      <c r="Q19" s="75" t="s">
        <v>100</v>
      </c>
      <c r="R19" s="75" t="s">
        <v>101</v>
      </c>
      <c r="S19" s="69">
        <v>1</v>
      </c>
      <c r="T19" s="69">
        <v>1</v>
      </c>
      <c r="U19" s="72">
        <v>2</v>
      </c>
      <c r="V19" s="66" t="str">
        <f>IF(OR(U19="",U19=0),"",LOOKUP(U19,Listas!$C$71:$E$74))</f>
        <v>Bajo</v>
      </c>
      <c r="W19" s="69" t="s">
        <v>68</v>
      </c>
      <c r="X19" s="31" t="s">
        <v>146</v>
      </c>
      <c r="Y19" s="69" t="s">
        <v>147</v>
      </c>
    </row>
    <row r="20" spans="1:25" ht="168" customHeight="1" outlineLevel="1" x14ac:dyDescent="0.3">
      <c r="A20" s="82"/>
      <c r="B20" s="70"/>
      <c r="C20" s="70"/>
      <c r="D20" s="70"/>
      <c r="E20" s="70"/>
      <c r="F20" s="70"/>
      <c r="G20" s="31" t="s">
        <v>164</v>
      </c>
      <c r="H20" s="32">
        <v>0</v>
      </c>
      <c r="I20" s="33">
        <f>IF(H20="","",VLOOKUP(H20,Listas!$A$83:$B$103,2,FALSE))</f>
        <v>1</v>
      </c>
      <c r="J20" s="31" t="s">
        <v>208</v>
      </c>
      <c r="K20" s="71"/>
      <c r="L20" s="71"/>
      <c r="M20" s="74"/>
      <c r="N20" s="68"/>
      <c r="O20" s="31" t="s">
        <v>130</v>
      </c>
      <c r="P20" s="31" t="s">
        <v>165</v>
      </c>
      <c r="Q20" s="77"/>
      <c r="R20" s="77"/>
      <c r="S20" s="71"/>
      <c r="T20" s="71"/>
      <c r="U20" s="74"/>
      <c r="V20" s="68"/>
      <c r="W20" s="71"/>
      <c r="X20" s="31" t="s">
        <v>233</v>
      </c>
      <c r="Y20" s="71"/>
    </row>
    <row r="21" spans="1:25" ht="132.75" customHeight="1" outlineLevel="1" x14ac:dyDescent="0.3">
      <c r="A21" s="38">
        <v>8</v>
      </c>
      <c r="B21" s="30" t="s">
        <v>38</v>
      </c>
      <c r="C21" s="30" t="s">
        <v>43</v>
      </c>
      <c r="D21" s="30" t="s">
        <v>46</v>
      </c>
      <c r="E21" s="31" t="s">
        <v>172</v>
      </c>
      <c r="F21" s="31" t="s">
        <v>209</v>
      </c>
      <c r="G21" s="31" t="s">
        <v>106</v>
      </c>
      <c r="H21" s="32">
        <v>0</v>
      </c>
      <c r="I21" s="33">
        <f>IF(H21="","",VLOOKUP(H21,Listas!$A$83:$B$103,2,FALSE))</f>
        <v>1</v>
      </c>
      <c r="J21" s="31" t="s">
        <v>210</v>
      </c>
      <c r="K21" s="30">
        <v>1</v>
      </c>
      <c r="L21" s="30">
        <v>2</v>
      </c>
      <c r="M21" s="34">
        <f t="shared" ref="M21" si="6">IF(OR(K21="",L21=""),"",+K21+L21)</f>
        <v>3</v>
      </c>
      <c r="N21" s="35" t="str">
        <f>IF(OR(M21="",M21=0),"",LOOKUP(M21,Listas!$C$71:$E$74))</f>
        <v>Bajo</v>
      </c>
      <c r="O21" s="31" t="s">
        <v>119</v>
      </c>
      <c r="P21" s="31" t="s">
        <v>86</v>
      </c>
      <c r="Q21" s="36" t="s">
        <v>100</v>
      </c>
      <c r="R21" s="36" t="s">
        <v>101</v>
      </c>
      <c r="S21" s="30">
        <v>1</v>
      </c>
      <c r="T21" s="30">
        <v>1</v>
      </c>
      <c r="U21" s="34">
        <f t="shared" ref="U21" si="7">IF(OR(S21="",T21=""),"",S21+T21)</f>
        <v>2</v>
      </c>
      <c r="V21" s="35" t="str">
        <f>IF(OR(U21="",U21=0),"",LOOKUP(U21,Listas!$C$71:$E$74))</f>
        <v>Bajo</v>
      </c>
      <c r="W21" s="30" t="s">
        <v>68</v>
      </c>
      <c r="X21" s="31" t="s">
        <v>107</v>
      </c>
      <c r="Y21" s="30" t="s">
        <v>125</v>
      </c>
    </row>
    <row r="22" spans="1:25" ht="112.5" customHeight="1" outlineLevel="1" x14ac:dyDescent="0.3">
      <c r="A22" s="38">
        <v>9</v>
      </c>
      <c r="B22" s="30" t="s">
        <v>38</v>
      </c>
      <c r="C22" s="30" t="s">
        <v>43</v>
      </c>
      <c r="D22" s="30" t="s">
        <v>45</v>
      </c>
      <c r="E22" s="31" t="s">
        <v>48</v>
      </c>
      <c r="F22" s="31" t="s">
        <v>174</v>
      </c>
      <c r="G22" s="31" t="s">
        <v>127</v>
      </c>
      <c r="H22" s="32">
        <v>0</v>
      </c>
      <c r="I22" s="33">
        <f>IF(H22="","",VLOOKUP(H22,Listas!$A$83:$B$103,2,FALSE))</f>
        <v>1</v>
      </c>
      <c r="J22" s="31" t="s">
        <v>210</v>
      </c>
      <c r="K22" s="30">
        <v>2</v>
      </c>
      <c r="L22" s="30">
        <v>3</v>
      </c>
      <c r="M22" s="34">
        <f t="shared" ref="M22" si="8">IF(OR(K22="",L22=""),"",+K22+L22)</f>
        <v>5</v>
      </c>
      <c r="N22" s="35" t="str">
        <f>IF(OR(M22="",M22=0),"",LOOKUP(M22,Listas!$C$71:$E$74))</f>
        <v>Medio</v>
      </c>
      <c r="O22" s="31" t="s">
        <v>128</v>
      </c>
      <c r="P22" s="31" t="s">
        <v>129</v>
      </c>
      <c r="Q22" s="36" t="s">
        <v>100</v>
      </c>
      <c r="R22" s="36" t="s">
        <v>101</v>
      </c>
      <c r="S22" s="30">
        <v>1</v>
      </c>
      <c r="T22" s="30">
        <v>3</v>
      </c>
      <c r="U22" s="34">
        <f t="shared" ref="U22" si="9">IF(OR(S22="",T22=""),"",S22+T22)</f>
        <v>4</v>
      </c>
      <c r="V22" s="35" t="str">
        <f>IF(OR(U22="",U22=0),"",LOOKUP(U22,Listas!$C$71:$E$74))</f>
        <v>Bajo</v>
      </c>
      <c r="W22" s="30" t="s">
        <v>68</v>
      </c>
      <c r="X22" s="31" t="s">
        <v>234</v>
      </c>
      <c r="Y22" s="30" t="s">
        <v>125</v>
      </c>
    </row>
    <row r="23" spans="1:25" ht="99" customHeight="1" outlineLevel="1" x14ac:dyDescent="0.3">
      <c r="A23" s="38">
        <v>10</v>
      </c>
      <c r="B23" s="30" t="s">
        <v>38</v>
      </c>
      <c r="C23" s="30" t="s">
        <v>43</v>
      </c>
      <c r="D23" s="30" t="s">
        <v>46</v>
      </c>
      <c r="E23" s="31" t="s">
        <v>50</v>
      </c>
      <c r="F23" s="31" t="s">
        <v>173</v>
      </c>
      <c r="G23" s="31" t="s">
        <v>148</v>
      </c>
      <c r="H23" s="32">
        <v>1</v>
      </c>
      <c r="I23" s="33">
        <f>IF(H23="","",VLOOKUP(H23,[2]Listas!$A$82:$B$102,2,FALSE))</f>
        <v>0</v>
      </c>
      <c r="J23" s="31" t="s">
        <v>211</v>
      </c>
      <c r="K23" s="30">
        <v>3</v>
      </c>
      <c r="L23" s="30">
        <v>2</v>
      </c>
      <c r="M23" s="34">
        <v>5</v>
      </c>
      <c r="N23" s="35" t="str">
        <f>IF(OR(M23="",M23=0),"",LOOKUP(M23,Listas!$C$71:$E$74))</f>
        <v>Medio</v>
      </c>
      <c r="O23" s="31" t="s">
        <v>149</v>
      </c>
      <c r="P23" s="31" t="s">
        <v>150</v>
      </c>
      <c r="Q23" s="36" t="s">
        <v>100</v>
      </c>
      <c r="R23" s="36" t="s">
        <v>101</v>
      </c>
      <c r="S23" s="30">
        <v>1</v>
      </c>
      <c r="T23" s="30">
        <v>1</v>
      </c>
      <c r="U23" s="34">
        <v>2</v>
      </c>
      <c r="V23" s="35" t="str">
        <f>IF(OR(U23="",U23=0),"",LOOKUP(U23,Listas!$C$71:$E$74))</f>
        <v>Bajo</v>
      </c>
      <c r="W23" s="30" t="s">
        <v>69</v>
      </c>
      <c r="X23" s="30" t="s">
        <v>151</v>
      </c>
      <c r="Y23" s="30" t="s">
        <v>147</v>
      </c>
    </row>
    <row r="24" spans="1:25" ht="94.5" customHeight="1" outlineLevel="1" x14ac:dyDescent="0.3">
      <c r="A24" s="39">
        <v>11</v>
      </c>
      <c r="B24" s="30" t="s">
        <v>39</v>
      </c>
      <c r="C24" s="30" t="s">
        <v>43</v>
      </c>
      <c r="D24" s="30" t="s">
        <v>45</v>
      </c>
      <c r="E24" s="31" t="s">
        <v>50</v>
      </c>
      <c r="F24" s="31" t="s">
        <v>176</v>
      </c>
      <c r="G24" s="31" t="s">
        <v>166</v>
      </c>
      <c r="H24" s="32">
        <v>1</v>
      </c>
      <c r="I24" s="33">
        <f>IF(H24="","",VLOOKUP(H24,Listas!$A$83:$B$103,2,FALSE))</f>
        <v>0</v>
      </c>
      <c r="J24" s="31" t="s">
        <v>212</v>
      </c>
      <c r="K24" s="30">
        <v>1</v>
      </c>
      <c r="L24" s="30">
        <v>2</v>
      </c>
      <c r="M24" s="34">
        <f t="shared" ref="M24:M26" si="10">IF(OR(K24="",L24=""),"",+K24+L24)</f>
        <v>3</v>
      </c>
      <c r="N24" s="35" t="str">
        <f>IF(OR(M24="",M24=0),"",LOOKUP(M24,Listas!$C$71:$E$74))</f>
        <v>Bajo</v>
      </c>
      <c r="O24" s="31" t="s">
        <v>83</v>
      </c>
      <c r="P24" s="31" t="s">
        <v>131</v>
      </c>
      <c r="Q24" s="36" t="s">
        <v>102</v>
      </c>
      <c r="R24" s="36" t="s">
        <v>103</v>
      </c>
      <c r="S24" s="30">
        <v>1</v>
      </c>
      <c r="T24" s="30">
        <v>1</v>
      </c>
      <c r="U24" s="34">
        <f t="shared" si="4"/>
        <v>2</v>
      </c>
      <c r="V24" s="35" t="str">
        <f>IF(OR(U24="",U24=0),"",LOOKUP(U24,Listas!$C$71:$E$74))</f>
        <v>Bajo</v>
      </c>
      <c r="W24" s="30" t="s">
        <v>69</v>
      </c>
      <c r="X24" s="31" t="s">
        <v>109</v>
      </c>
      <c r="Y24" s="30" t="s">
        <v>91</v>
      </c>
    </row>
    <row r="25" spans="1:25" ht="99" customHeight="1" outlineLevel="1" x14ac:dyDescent="0.3">
      <c r="A25" s="39">
        <v>12</v>
      </c>
      <c r="B25" s="30" t="s">
        <v>39</v>
      </c>
      <c r="C25" s="30" t="s">
        <v>43</v>
      </c>
      <c r="D25" s="30" t="s">
        <v>46</v>
      </c>
      <c r="E25" s="31" t="s">
        <v>50</v>
      </c>
      <c r="F25" s="31" t="s">
        <v>177</v>
      </c>
      <c r="G25" s="31" t="s">
        <v>132</v>
      </c>
      <c r="H25" s="32">
        <v>0</v>
      </c>
      <c r="I25" s="33">
        <f>IF(H25="","",VLOOKUP(H25,Listas!$A$83:$B$103,2,FALSE))</f>
        <v>1</v>
      </c>
      <c r="J25" s="31" t="s">
        <v>213</v>
      </c>
      <c r="K25" s="30">
        <v>3</v>
      </c>
      <c r="L25" s="30">
        <v>2</v>
      </c>
      <c r="M25" s="34">
        <f t="shared" si="10"/>
        <v>5</v>
      </c>
      <c r="N25" s="35" t="str">
        <f>IF(OR(M25="",M25=0),"",LOOKUP(M25,Listas!$C$71:$E$74))</f>
        <v>Medio</v>
      </c>
      <c r="O25" s="31" t="s">
        <v>84</v>
      </c>
      <c r="P25" s="31" t="s">
        <v>235</v>
      </c>
      <c r="Q25" s="36" t="s">
        <v>102</v>
      </c>
      <c r="R25" s="36" t="s">
        <v>103</v>
      </c>
      <c r="S25" s="30">
        <v>1</v>
      </c>
      <c r="T25" s="30">
        <v>1</v>
      </c>
      <c r="U25" s="34">
        <f t="shared" si="4"/>
        <v>2</v>
      </c>
      <c r="V25" s="35" t="str">
        <f>IF(OR(U25="",U25=0),"",LOOKUP(U25,Listas!$C$71:$E$74))</f>
        <v>Bajo</v>
      </c>
      <c r="W25" s="30" t="s">
        <v>68</v>
      </c>
      <c r="X25" s="31" t="s">
        <v>133</v>
      </c>
      <c r="Y25" s="30" t="s">
        <v>92</v>
      </c>
    </row>
    <row r="26" spans="1:25" ht="194.25" customHeight="1" outlineLevel="1" x14ac:dyDescent="0.3">
      <c r="A26" s="39">
        <v>13</v>
      </c>
      <c r="B26" s="30" t="s">
        <v>39</v>
      </c>
      <c r="C26" s="30" t="s">
        <v>43</v>
      </c>
      <c r="D26" s="30" t="s">
        <v>46</v>
      </c>
      <c r="E26" s="31" t="s">
        <v>50</v>
      </c>
      <c r="F26" s="31" t="s">
        <v>178</v>
      </c>
      <c r="G26" s="31" t="s">
        <v>108</v>
      </c>
      <c r="H26" s="32">
        <v>0</v>
      </c>
      <c r="I26" s="33">
        <f>IF(H26="","",VLOOKUP(H26,Listas!$A$83:$B$103,2,FALSE))</f>
        <v>1</v>
      </c>
      <c r="J26" s="31" t="s">
        <v>213</v>
      </c>
      <c r="K26" s="30">
        <v>1</v>
      </c>
      <c r="L26" s="30">
        <v>3</v>
      </c>
      <c r="M26" s="34">
        <f t="shared" si="10"/>
        <v>4</v>
      </c>
      <c r="N26" s="35" t="str">
        <f>IF(OR(M26="",M26=0),"",LOOKUP(M26,Listas!$C$71:$E$74))</f>
        <v>Bajo</v>
      </c>
      <c r="O26" s="31" t="s">
        <v>134</v>
      </c>
      <c r="P26" s="31" t="s">
        <v>97</v>
      </c>
      <c r="Q26" s="36" t="s">
        <v>102</v>
      </c>
      <c r="R26" s="36" t="s">
        <v>103</v>
      </c>
      <c r="S26" s="30">
        <v>1</v>
      </c>
      <c r="T26" s="30">
        <v>1</v>
      </c>
      <c r="U26" s="34">
        <f t="shared" si="4"/>
        <v>2</v>
      </c>
      <c r="V26" s="35" t="str">
        <f>IF(OR(U26="",U26=0),"",LOOKUP(U26,Listas!$C$71:$E$74))</f>
        <v>Bajo</v>
      </c>
      <c r="W26" s="30" t="s">
        <v>68</v>
      </c>
      <c r="X26" s="31" t="s">
        <v>89</v>
      </c>
      <c r="Y26" s="30" t="s">
        <v>236</v>
      </c>
    </row>
    <row r="27" spans="1:25" ht="76.5" customHeight="1" outlineLevel="1" x14ac:dyDescent="0.3">
      <c r="A27" s="90">
        <v>14</v>
      </c>
      <c r="B27" s="69" t="s">
        <v>40</v>
      </c>
      <c r="C27" s="69" t="s">
        <v>43</v>
      </c>
      <c r="D27" s="69" t="s">
        <v>46</v>
      </c>
      <c r="E27" s="69" t="s">
        <v>50</v>
      </c>
      <c r="F27" s="69" t="s">
        <v>179</v>
      </c>
      <c r="G27" s="31" t="s">
        <v>167</v>
      </c>
      <c r="H27" s="83">
        <v>0</v>
      </c>
      <c r="I27" s="85">
        <f>IF(H27="","",VLOOKUP(H27,Listas!$A$83:$B$103,2,FALSE))</f>
        <v>1</v>
      </c>
      <c r="J27" s="31" t="s">
        <v>214</v>
      </c>
      <c r="K27" s="69">
        <v>2</v>
      </c>
      <c r="L27" s="69">
        <v>3</v>
      </c>
      <c r="M27" s="72">
        <f>IF(OR(K27="",L27=""),"",+K27+L27)</f>
        <v>5</v>
      </c>
      <c r="N27" s="66" t="str">
        <f>IF(OR(M27="",M27=0),"",LOOKUP(M27,Listas!$C$71:$E$74))</f>
        <v>Medio</v>
      </c>
      <c r="O27" s="69" t="s">
        <v>135</v>
      </c>
      <c r="P27" s="69" t="s">
        <v>94</v>
      </c>
      <c r="Q27" s="75" t="s">
        <v>104</v>
      </c>
      <c r="R27" s="75" t="s">
        <v>105</v>
      </c>
      <c r="S27" s="69">
        <v>1</v>
      </c>
      <c r="T27" s="69">
        <v>1</v>
      </c>
      <c r="U27" s="72">
        <f>IF(OR(S27="",T27=""),"",S27+T27)</f>
        <v>2</v>
      </c>
      <c r="V27" s="66" t="str">
        <f>IF(OR(U27="",U27=0),"",LOOKUP(U27,Listas!$C$71:$E$74))</f>
        <v>Bajo</v>
      </c>
      <c r="W27" s="69" t="s">
        <v>68</v>
      </c>
      <c r="X27" s="69" t="s">
        <v>159</v>
      </c>
      <c r="Y27" s="69" t="s">
        <v>93</v>
      </c>
    </row>
    <row r="28" spans="1:25" ht="63.75" customHeight="1" outlineLevel="1" x14ac:dyDescent="0.3">
      <c r="A28" s="91"/>
      <c r="B28" s="70"/>
      <c r="C28" s="70"/>
      <c r="D28" s="70"/>
      <c r="E28" s="70"/>
      <c r="F28" s="70"/>
      <c r="G28" s="31" t="s">
        <v>168</v>
      </c>
      <c r="H28" s="106"/>
      <c r="I28" s="107"/>
      <c r="J28" s="31" t="s">
        <v>215</v>
      </c>
      <c r="K28" s="70"/>
      <c r="L28" s="70"/>
      <c r="M28" s="73"/>
      <c r="N28" s="67"/>
      <c r="O28" s="70"/>
      <c r="P28" s="70"/>
      <c r="Q28" s="76"/>
      <c r="R28" s="76"/>
      <c r="S28" s="70"/>
      <c r="T28" s="70"/>
      <c r="U28" s="73"/>
      <c r="V28" s="67"/>
      <c r="W28" s="70"/>
      <c r="X28" s="70"/>
      <c r="Y28" s="70"/>
    </row>
    <row r="29" spans="1:25" ht="67.5" customHeight="1" outlineLevel="1" x14ac:dyDescent="0.3">
      <c r="A29" s="91"/>
      <c r="B29" s="70"/>
      <c r="C29" s="70"/>
      <c r="D29" s="70"/>
      <c r="E29" s="70"/>
      <c r="F29" s="70"/>
      <c r="G29" s="31" t="s">
        <v>169</v>
      </c>
      <c r="H29" s="106"/>
      <c r="I29" s="107"/>
      <c r="J29" s="31" t="s">
        <v>191</v>
      </c>
      <c r="K29" s="70"/>
      <c r="L29" s="70"/>
      <c r="M29" s="73"/>
      <c r="N29" s="67"/>
      <c r="O29" s="71"/>
      <c r="P29" s="70"/>
      <c r="Q29" s="76"/>
      <c r="R29" s="76"/>
      <c r="S29" s="70"/>
      <c r="T29" s="70"/>
      <c r="U29" s="73"/>
      <c r="V29" s="67"/>
      <c r="W29" s="70"/>
      <c r="X29" s="70"/>
      <c r="Y29" s="70"/>
    </row>
    <row r="30" spans="1:25" ht="117.75" customHeight="1" x14ac:dyDescent="0.3">
      <c r="A30" s="92"/>
      <c r="B30" s="71"/>
      <c r="C30" s="71"/>
      <c r="D30" s="71"/>
      <c r="E30" s="71"/>
      <c r="F30" s="71"/>
      <c r="G30" s="31" t="s">
        <v>216</v>
      </c>
      <c r="H30" s="84"/>
      <c r="I30" s="86"/>
      <c r="J30" s="31" t="s">
        <v>217</v>
      </c>
      <c r="K30" s="71"/>
      <c r="L30" s="71"/>
      <c r="M30" s="74"/>
      <c r="N30" s="68"/>
      <c r="O30" s="31" t="s">
        <v>156</v>
      </c>
      <c r="P30" s="71"/>
      <c r="Q30" s="77"/>
      <c r="R30" s="77"/>
      <c r="S30" s="71"/>
      <c r="T30" s="71"/>
      <c r="U30" s="74"/>
      <c r="V30" s="68"/>
      <c r="W30" s="71"/>
      <c r="X30" s="71"/>
      <c r="Y30" s="71"/>
    </row>
    <row r="31" spans="1:25" ht="129" customHeight="1" outlineLevel="1" x14ac:dyDescent="0.3">
      <c r="A31" s="40">
        <v>15</v>
      </c>
      <c r="B31" s="30" t="s">
        <v>40</v>
      </c>
      <c r="C31" s="30" t="s">
        <v>43</v>
      </c>
      <c r="D31" s="30" t="s">
        <v>45</v>
      </c>
      <c r="E31" s="31" t="s">
        <v>50</v>
      </c>
      <c r="F31" s="31" t="s">
        <v>180</v>
      </c>
      <c r="G31" s="31" t="s">
        <v>181</v>
      </c>
      <c r="H31" s="32">
        <v>1</v>
      </c>
      <c r="I31" s="33">
        <f>IF(H31="","",VLOOKUP(H31,Listas!$A$83:$B$103,2,FALSE))</f>
        <v>0</v>
      </c>
      <c r="J31" s="31" t="s">
        <v>218</v>
      </c>
      <c r="K31" s="30">
        <v>1</v>
      </c>
      <c r="L31" s="30">
        <v>1</v>
      </c>
      <c r="M31" s="34">
        <f>IF(OR(K31="",L31=""),"",+K31+L31)</f>
        <v>2</v>
      </c>
      <c r="N31" s="35" t="str">
        <f>IF(OR(M31="",M31=0),"",LOOKUP(M31,Listas!$C$71:$E$74))</f>
        <v>Bajo</v>
      </c>
      <c r="O31" s="31" t="s">
        <v>120</v>
      </c>
      <c r="P31" s="31" t="s">
        <v>111</v>
      </c>
      <c r="Q31" s="36" t="s">
        <v>104</v>
      </c>
      <c r="R31" s="36" t="s">
        <v>105</v>
      </c>
      <c r="S31" s="30">
        <v>1</v>
      </c>
      <c r="T31" s="30">
        <v>1</v>
      </c>
      <c r="U31" s="34">
        <f>IF(OR(S31="",T31=""),"",S31+T31)</f>
        <v>2</v>
      </c>
      <c r="V31" s="35" t="str">
        <f>IF(OR(U31="",U31=0),"",LOOKUP(U31,Listas!$C$71:$E$74))</f>
        <v>Bajo</v>
      </c>
      <c r="W31" s="30" t="s">
        <v>69</v>
      </c>
      <c r="X31" s="30" t="s">
        <v>113</v>
      </c>
      <c r="Y31" s="30" t="s">
        <v>93</v>
      </c>
    </row>
    <row r="32" spans="1:25" s="43" customFormat="1" ht="115.5" customHeight="1" outlineLevel="1" x14ac:dyDescent="0.25">
      <c r="A32" s="40">
        <v>16</v>
      </c>
      <c r="B32" s="30" t="s">
        <v>40</v>
      </c>
      <c r="C32" s="30" t="s">
        <v>43</v>
      </c>
      <c r="D32" s="30" t="s">
        <v>45</v>
      </c>
      <c r="E32" s="31" t="s">
        <v>50</v>
      </c>
      <c r="F32" s="31" t="s">
        <v>182</v>
      </c>
      <c r="G32" s="31" t="s">
        <v>117</v>
      </c>
      <c r="H32" s="32">
        <v>1</v>
      </c>
      <c r="I32" s="33">
        <f>IF(H32="","",VLOOKUP(H32,Listas!$A$83:$B$103,2,FALSE))</f>
        <v>0</v>
      </c>
      <c r="J32" s="31" t="s">
        <v>219</v>
      </c>
      <c r="K32" s="30">
        <v>2</v>
      </c>
      <c r="L32" s="30">
        <v>3</v>
      </c>
      <c r="M32" s="34">
        <f t="shared" ref="M32" si="11">IF(OR(K32="",L32=""),"",+K32+L32)</f>
        <v>5</v>
      </c>
      <c r="N32" s="35" t="str">
        <f>IF(OR(M32="",M32=0),"",LOOKUP(M32,Listas!$C$71:$E$74))</f>
        <v>Medio</v>
      </c>
      <c r="O32" s="31" t="s">
        <v>140</v>
      </c>
      <c r="P32" s="31" t="s">
        <v>94</v>
      </c>
      <c r="Q32" s="36" t="s">
        <v>104</v>
      </c>
      <c r="R32" s="36" t="s">
        <v>118</v>
      </c>
      <c r="S32" s="30">
        <v>1</v>
      </c>
      <c r="T32" s="30">
        <v>1</v>
      </c>
      <c r="U32" s="34">
        <f t="shared" ref="U32" si="12">IF(OR(S32="",T32=""),"",S32+T32)</f>
        <v>2</v>
      </c>
      <c r="V32" s="35" t="str">
        <f>IF(OR(U32="",U32=0),"",LOOKUP(U32,Listas!$C$71:$E$74))</f>
        <v>Bajo</v>
      </c>
      <c r="W32" s="30" t="s">
        <v>68</v>
      </c>
      <c r="X32" s="30" t="s">
        <v>138</v>
      </c>
      <c r="Y32" s="30" t="s">
        <v>93</v>
      </c>
    </row>
    <row r="33" spans="1:25" ht="131.25" customHeight="1" outlineLevel="1" x14ac:dyDescent="0.3">
      <c r="A33" s="90">
        <v>17</v>
      </c>
      <c r="B33" s="69" t="s">
        <v>40</v>
      </c>
      <c r="C33" s="69" t="s">
        <v>43</v>
      </c>
      <c r="D33" s="69" t="s">
        <v>46</v>
      </c>
      <c r="E33" s="69" t="s">
        <v>48</v>
      </c>
      <c r="F33" s="69" t="s">
        <v>183</v>
      </c>
      <c r="G33" s="31" t="s">
        <v>136</v>
      </c>
      <c r="H33" s="83">
        <v>0</v>
      </c>
      <c r="I33" s="85">
        <f>IF(H33="","",VLOOKUP(H33,Listas!$A$83:$B$103,2,FALSE))</f>
        <v>1</v>
      </c>
      <c r="J33" s="69" t="s">
        <v>237</v>
      </c>
      <c r="K33" s="69">
        <v>2</v>
      </c>
      <c r="L33" s="69">
        <v>2</v>
      </c>
      <c r="M33" s="72">
        <f>IF(OR(K33="",L33=""),"",+K33+L33)</f>
        <v>4</v>
      </c>
      <c r="N33" s="66" t="str">
        <f>IF(OR(M33="",M33=0),"",LOOKUP(M33,Listas!$C$71:$E$74))</f>
        <v>Bajo</v>
      </c>
      <c r="O33" s="69" t="s">
        <v>137</v>
      </c>
      <c r="P33" s="69" t="s">
        <v>95</v>
      </c>
      <c r="Q33" s="75" t="s">
        <v>104</v>
      </c>
      <c r="R33" s="75" t="s">
        <v>105</v>
      </c>
      <c r="S33" s="69">
        <v>1</v>
      </c>
      <c r="T33" s="69">
        <v>1</v>
      </c>
      <c r="U33" s="72">
        <f>IF(OR(S33="",T33=""),"",S33+T33)</f>
        <v>2</v>
      </c>
      <c r="V33" s="66" t="str">
        <f>IF(OR(U33="",U33=0),"",LOOKUP(U33,Listas!$C$71:$E$74))</f>
        <v>Bajo</v>
      </c>
      <c r="W33" s="69" t="s">
        <v>68</v>
      </c>
      <c r="X33" s="69" t="s">
        <v>90</v>
      </c>
      <c r="Y33" s="69" t="s">
        <v>93</v>
      </c>
    </row>
    <row r="34" spans="1:25" ht="52.5" customHeight="1" outlineLevel="1" x14ac:dyDescent="0.3">
      <c r="A34" s="92"/>
      <c r="B34" s="71"/>
      <c r="C34" s="71"/>
      <c r="D34" s="71"/>
      <c r="E34" s="71"/>
      <c r="F34" s="71"/>
      <c r="G34" s="31" t="s">
        <v>220</v>
      </c>
      <c r="H34" s="84"/>
      <c r="I34" s="86"/>
      <c r="J34" s="71"/>
      <c r="K34" s="71"/>
      <c r="L34" s="71"/>
      <c r="M34" s="74"/>
      <c r="N34" s="68"/>
      <c r="O34" s="71"/>
      <c r="P34" s="71"/>
      <c r="Q34" s="77"/>
      <c r="R34" s="77"/>
      <c r="S34" s="71"/>
      <c r="T34" s="71"/>
      <c r="U34" s="74"/>
      <c r="V34" s="68"/>
      <c r="W34" s="71"/>
      <c r="X34" s="71"/>
      <c r="Y34" s="71"/>
    </row>
    <row r="35" spans="1:25" ht="75.75" customHeight="1" outlineLevel="1" x14ac:dyDescent="0.3">
      <c r="A35" s="90">
        <v>18</v>
      </c>
      <c r="B35" s="69" t="s">
        <v>40</v>
      </c>
      <c r="C35" s="69" t="s">
        <v>43</v>
      </c>
      <c r="D35" s="69" t="s">
        <v>46</v>
      </c>
      <c r="E35" s="69" t="s">
        <v>50</v>
      </c>
      <c r="F35" s="69" t="s">
        <v>221</v>
      </c>
      <c r="G35" s="31" t="s">
        <v>185</v>
      </c>
      <c r="H35" s="83">
        <v>0</v>
      </c>
      <c r="I35" s="85">
        <f>IF(H35="","",VLOOKUP(H35,Listas!$A$83:$B$103,2,FALSE))</f>
        <v>1</v>
      </c>
      <c r="J35" s="31" t="s">
        <v>238</v>
      </c>
      <c r="K35" s="69">
        <v>2</v>
      </c>
      <c r="L35" s="69">
        <v>2</v>
      </c>
      <c r="M35" s="72">
        <f>IF(OR(K35="",L35=""),"",+K35+L35)</f>
        <v>4</v>
      </c>
      <c r="N35" s="66" t="str">
        <f>IF(OR(M35="",M35=0),"",LOOKUP(M35,Listas!$C$71:$E$74))</f>
        <v>Bajo</v>
      </c>
      <c r="O35" s="69" t="s">
        <v>171</v>
      </c>
      <c r="P35" s="69" t="s">
        <v>94</v>
      </c>
      <c r="Q35" s="75" t="s">
        <v>104</v>
      </c>
      <c r="R35" s="75" t="s">
        <v>105</v>
      </c>
      <c r="S35" s="69">
        <v>1</v>
      </c>
      <c r="T35" s="69">
        <v>1</v>
      </c>
      <c r="U35" s="72">
        <f>IF(OR(S35="",T35=""),"",S35+T35)</f>
        <v>2</v>
      </c>
      <c r="V35" s="66" t="str">
        <f>IF(OR(U35="",U35=0),"",LOOKUP(U35,Listas!$C$71:$E$74))</f>
        <v>Bajo</v>
      </c>
      <c r="W35" s="69" t="s">
        <v>69</v>
      </c>
      <c r="X35" s="69" t="s">
        <v>110</v>
      </c>
      <c r="Y35" s="69" t="s">
        <v>93</v>
      </c>
    </row>
    <row r="36" spans="1:25" ht="60.75" customHeight="1" outlineLevel="1" x14ac:dyDescent="0.3">
      <c r="A36" s="91"/>
      <c r="B36" s="70"/>
      <c r="C36" s="70"/>
      <c r="D36" s="70"/>
      <c r="E36" s="70"/>
      <c r="F36" s="70"/>
      <c r="G36" s="31" t="s">
        <v>184</v>
      </c>
      <c r="H36" s="84"/>
      <c r="I36" s="86"/>
      <c r="J36" s="31" t="s">
        <v>222</v>
      </c>
      <c r="K36" s="70"/>
      <c r="L36" s="70"/>
      <c r="M36" s="73"/>
      <c r="N36" s="67"/>
      <c r="O36" s="70"/>
      <c r="P36" s="70"/>
      <c r="Q36" s="76"/>
      <c r="R36" s="76"/>
      <c r="S36" s="70"/>
      <c r="T36" s="70"/>
      <c r="U36" s="73"/>
      <c r="V36" s="67"/>
      <c r="W36" s="70"/>
      <c r="X36" s="70"/>
      <c r="Y36" s="70"/>
    </row>
    <row r="37" spans="1:25" s="6" customFormat="1" ht="107.25" customHeight="1" outlineLevel="1" x14ac:dyDescent="0.25">
      <c r="A37" s="92"/>
      <c r="B37" s="71"/>
      <c r="C37" s="71"/>
      <c r="D37" s="30" t="s">
        <v>45</v>
      </c>
      <c r="E37" s="71"/>
      <c r="F37" s="45" t="s">
        <v>186</v>
      </c>
      <c r="G37" s="31" t="s">
        <v>170</v>
      </c>
      <c r="H37" s="32">
        <v>1</v>
      </c>
      <c r="I37" s="33">
        <f>IF(H37="","",VLOOKUP(H37,[3]Listas!$A$82:$B$102,2,FALSE))</f>
        <v>0</v>
      </c>
      <c r="J37" s="31" t="s">
        <v>223</v>
      </c>
      <c r="K37" s="71"/>
      <c r="L37" s="71"/>
      <c r="M37" s="74"/>
      <c r="N37" s="68"/>
      <c r="O37" s="71"/>
      <c r="P37" s="71"/>
      <c r="Q37" s="77"/>
      <c r="R37" s="77"/>
      <c r="S37" s="71"/>
      <c r="T37" s="71"/>
      <c r="U37" s="74"/>
      <c r="V37" s="68"/>
      <c r="W37" s="71"/>
      <c r="X37" s="71"/>
      <c r="Y37" s="71"/>
    </row>
    <row r="38" spans="1:25" ht="122.25" customHeight="1" outlineLevel="1" x14ac:dyDescent="0.3">
      <c r="A38" s="40">
        <v>19</v>
      </c>
      <c r="B38" s="30" t="s">
        <v>40</v>
      </c>
      <c r="C38" s="30" t="s">
        <v>43</v>
      </c>
      <c r="D38" s="30" t="s">
        <v>46</v>
      </c>
      <c r="E38" s="31" t="s">
        <v>50</v>
      </c>
      <c r="F38" s="31" t="s">
        <v>224</v>
      </c>
      <c r="G38" s="31" t="s">
        <v>98</v>
      </c>
      <c r="H38" s="32">
        <v>0</v>
      </c>
      <c r="I38" s="33">
        <f>IF(H38="","",VLOOKUP(H38,Listas!$A$83:$B$103,2,FALSE))</f>
        <v>1</v>
      </c>
      <c r="J38" s="31" t="s">
        <v>225</v>
      </c>
      <c r="K38" s="30">
        <v>1</v>
      </c>
      <c r="L38" s="30">
        <v>2</v>
      </c>
      <c r="M38" s="34">
        <f>IF(OR(K38="",L38=""),"",+K38+L38)</f>
        <v>3</v>
      </c>
      <c r="N38" s="35" t="str">
        <f>IF(OR(M38="",M38=0),"",LOOKUP(M38,Listas!$C$71:$E$74))</f>
        <v>Bajo</v>
      </c>
      <c r="O38" s="31" t="s">
        <v>239</v>
      </c>
      <c r="P38" s="31" t="s">
        <v>94</v>
      </c>
      <c r="Q38" s="36" t="s">
        <v>104</v>
      </c>
      <c r="R38" s="36" t="s">
        <v>105</v>
      </c>
      <c r="S38" s="30">
        <v>1</v>
      </c>
      <c r="T38" s="30">
        <v>2</v>
      </c>
      <c r="U38" s="34">
        <f>IF(OR(S38="",T38=""),"",S38+T38)</f>
        <v>3</v>
      </c>
      <c r="V38" s="35" t="str">
        <f>IF(OR(U38="",U38=0),"",LOOKUP(U38,Listas!$C$71:$E$74))</f>
        <v>Bajo</v>
      </c>
      <c r="W38" s="30" t="s">
        <v>68</v>
      </c>
      <c r="X38" s="30" t="s">
        <v>138</v>
      </c>
      <c r="Y38" s="30" t="s">
        <v>93</v>
      </c>
    </row>
    <row r="39" spans="1:25" ht="96.75" customHeight="1" outlineLevel="1" x14ac:dyDescent="0.3">
      <c r="A39" s="40">
        <v>20</v>
      </c>
      <c r="B39" s="30" t="s">
        <v>40</v>
      </c>
      <c r="C39" s="30" t="s">
        <v>43</v>
      </c>
      <c r="D39" s="30" t="s">
        <v>46</v>
      </c>
      <c r="E39" s="31" t="s">
        <v>50</v>
      </c>
      <c r="F39" s="31" t="s">
        <v>187</v>
      </c>
      <c r="G39" s="31" t="s">
        <v>188</v>
      </c>
      <c r="H39" s="32">
        <v>0.5</v>
      </c>
      <c r="I39" s="33">
        <f>IF(H39="","",VLOOKUP(H39,Listas!$A$83:$B$103,2,FALSE))</f>
        <v>0.5</v>
      </c>
      <c r="J39" s="31" t="s">
        <v>240</v>
      </c>
      <c r="K39" s="30">
        <v>1</v>
      </c>
      <c r="L39" s="30">
        <v>1</v>
      </c>
      <c r="M39" s="34">
        <f>IF(OR(K39="",L39=""),"",+K39+L39)</f>
        <v>2</v>
      </c>
      <c r="N39" s="35" t="str">
        <f>IF(OR(M39="",M39=0),"",LOOKUP(M39,Listas!$C$71:$E$74))</f>
        <v>Bajo</v>
      </c>
      <c r="O39" s="31" t="s">
        <v>114</v>
      </c>
      <c r="P39" s="31" t="s">
        <v>94</v>
      </c>
      <c r="Q39" s="36" t="s">
        <v>104</v>
      </c>
      <c r="R39" s="36" t="s">
        <v>105</v>
      </c>
      <c r="S39" s="30">
        <v>2</v>
      </c>
      <c r="T39" s="30">
        <v>2</v>
      </c>
      <c r="U39" s="34">
        <f>IF(OR(S39="",T39=""),"",S39+T39)</f>
        <v>4</v>
      </c>
      <c r="V39" s="35" t="str">
        <f>IF(OR(U39="",U39=0),"",LOOKUP(U39,Listas!$C$71:$E$74))</f>
        <v>Bajo</v>
      </c>
      <c r="W39" s="30" t="s">
        <v>69</v>
      </c>
      <c r="X39" s="30" t="s">
        <v>139</v>
      </c>
      <c r="Y39" s="30" t="s">
        <v>93</v>
      </c>
    </row>
    <row r="40" spans="1:25" ht="78.75" customHeight="1" outlineLevel="1" x14ac:dyDescent="0.3">
      <c r="A40" s="40">
        <v>21</v>
      </c>
      <c r="B40" s="30" t="s">
        <v>40</v>
      </c>
      <c r="C40" s="30" t="s">
        <v>43</v>
      </c>
      <c r="D40" s="30" t="s">
        <v>46</v>
      </c>
      <c r="E40" s="31" t="s">
        <v>72</v>
      </c>
      <c r="F40" s="31" t="s">
        <v>190</v>
      </c>
      <c r="G40" s="31" t="s">
        <v>189</v>
      </c>
      <c r="H40" s="32">
        <v>0</v>
      </c>
      <c r="I40" s="33">
        <f>IF(H40="","",VLOOKUP(H40,Listas!$A$83:$B$103,2,FALSE))</f>
        <v>1</v>
      </c>
      <c r="J40" s="31" t="s">
        <v>226</v>
      </c>
      <c r="K40" s="30">
        <v>1</v>
      </c>
      <c r="L40" s="30">
        <v>2</v>
      </c>
      <c r="M40" s="34">
        <f>IF(OR(K40="",L40=""),"",+K40+L40)</f>
        <v>3</v>
      </c>
      <c r="N40" s="35" t="str">
        <f>IF(OR(M40="",M40=0),"",LOOKUP(M40,Listas!$C$71:$E$74))</f>
        <v>Bajo</v>
      </c>
      <c r="O40" s="31" t="s">
        <v>241</v>
      </c>
      <c r="P40" s="31" t="s">
        <v>94</v>
      </c>
      <c r="Q40" s="36" t="s">
        <v>104</v>
      </c>
      <c r="R40" s="36" t="s">
        <v>105</v>
      </c>
      <c r="S40" s="30">
        <v>2</v>
      </c>
      <c r="T40" s="30">
        <v>2</v>
      </c>
      <c r="U40" s="34">
        <f>IF(OR(S40="",T40=""),"",S40+T40)</f>
        <v>4</v>
      </c>
      <c r="V40" s="35" t="str">
        <f>IF(OR(U40="",U40=0),"",LOOKUP(U40,Listas!$C$71:$E$74))</f>
        <v>Bajo</v>
      </c>
      <c r="W40" s="30" t="s">
        <v>69</v>
      </c>
      <c r="X40" s="30" t="s">
        <v>138</v>
      </c>
      <c r="Y40" s="30" t="s">
        <v>93</v>
      </c>
    </row>
    <row r="41" spans="1:25" ht="75.75" customHeight="1" x14ac:dyDescent="0.3">
      <c r="A41" s="40">
        <v>22</v>
      </c>
      <c r="B41" s="30" t="s">
        <v>40</v>
      </c>
      <c r="C41" s="30" t="s">
        <v>43</v>
      </c>
      <c r="D41" s="30" t="s">
        <v>46</v>
      </c>
      <c r="E41" s="31" t="s">
        <v>71</v>
      </c>
      <c r="F41" s="31" t="s">
        <v>192</v>
      </c>
      <c r="G41" s="31" t="s">
        <v>157</v>
      </c>
      <c r="H41" s="32">
        <v>0</v>
      </c>
      <c r="I41" s="33">
        <f>IF(H41="","",VLOOKUP(H41,[4]Listas!$A$82:$B$102,2,FALSE))</f>
        <v>1</v>
      </c>
      <c r="J41" s="31" t="s">
        <v>227</v>
      </c>
      <c r="K41" s="30">
        <v>2</v>
      </c>
      <c r="L41" s="30">
        <v>3</v>
      </c>
      <c r="M41" s="34">
        <f t="shared" ref="M41" si="13">IF(OR(K41="",L41=""),"",+K41+L41)</f>
        <v>5</v>
      </c>
      <c r="N41" s="35" t="str">
        <f>IF(OR(M41="",M41=0),"",LOOKUP(M41,Listas!$C$71:$E$74))</f>
        <v>Medio</v>
      </c>
      <c r="O41" s="31" t="s">
        <v>158</v>
      </c>
      <c r="P41" s="31" t="s">
        <v>95</v>
      </c>
      <c r="Q41" s="36" t="s">
        <v>104</v>
      </c>
      <c r="R41" s="36" t="s">
        <v>105</v>
      </c>
      <c r="S41" s="30">
        <v>1</v>
      </c>
      <c r="T41" s="30">
        <v>1</v>
      </c>
      <c r="U41" s="34">
        <f t="shared" ref="U41" si="14">IF(OR(S41="",T41=""),"",S41+T41)</f>
        <v>2</v>
      </c>
      <c r="V41" s="35" t="str">
        <f>IF(OR(U41="",U41=0),"",LOOKUP(U41,Listas!$C$71:$E$74))</f>
        <v>Bajo</v>
      </c>
      <c r="W41" s="30" t="s">
        <v>68</v>
      </c>
      <c r="X41" s="30" t="s">
        <v>90</v>
      </c>
      <c r="Y41" s="30" t="s">
        <v>93</v>
      </c>
    </row>
    <row r="42" spans="1:25" x14ac:dyDescent="0.3">
      <c r="A42" s="57" t="s">
        <v>112</v>
      </c>
      <c r="B42" s="57"/>
      <c r="C42" s="57"/>
      <c r="D42" s="57"/>
      <c r="E42" s="57"/>
      <c r="F42" s="57"/>
      <c r="G42" s="57"/>
      <c r="H42" s="58"/>
      <c r="I42" s="58"/>
      <c r="J42" s="58"/>
      <c r="K42" s="58"/>
      <c r="L42" s="57"/>
      <c r="M42" s="57"/>
      <c r="N42" s="57"/>
      <c r="O42" s="57"/>
      <c r="P42" s="57"/>
      <c r="Q42" s="57"/>
      <c r="R42" s="57"/>
      <c r="S42" s="57"/>
      <c r="T42" s="57"/>
      <c r="U42" s="58"/>
      <c r="V42" s="58"/>
      <c r="W42" s="58"/>
      <c r="X42" s="58"/>
      <c r="Y42" s="57"/>
    </row>
    <row r="43" spans="1:25" x14ac:dyDescent="0.3">
      <c r="A43" s="41" t="s">
        <v>142</v>
      </c>
      <c r="B43" s="46"/>
      <c r="C43" s="59"/>
      <c r="D43" s="59"/>
      <c r="E43" s="59"/>
      <c r="F43" s="46"/>
      <c r="G43" s="46"/>
      <c r="H43" s="46"/>
      <c r="I43" s="46"/>
      <c r="J43" s="58"/>
      <c r="K43" s="58"/>
      <c r="L43" s="46"/>
      <c r="M43" s="46"/>
      <c r="N43" s="46"/>
      <c r="O43" s="42" t="s">
        <v>143</v>
      </c>
      <c r="P43" s="46"/>
      <c r="Q43" s="46"/>
      <c r="R43" s="46"/>
      <c r="S43" s="46"/>
      <c r="T43" s="46"/>
      <c r="U43" s="46"/>
      <c r="V43" s="46"/>
      <c r="W43" s="46"/>
      <c r="X43" s="46"/>
      <c r="Y43" s="46"/>
    </row>
    <row r="44" spans="1:25" ht="15" customHeight="1" x14ac:dyDescent="0.3">
      <c r="A44" s="59"/>
      <c r="B44" s="59"/>
      <c r="C44" s="59"/>
      <c r="D44" s="59"/>
      <c r="E44" s="59"/>
      <c r="F44" s="46"/>
      <c r="G44" s="46"/>
      <c r="H44" s="46"/>
      <c r="I44" s="46"/>
      <c r="J44" s="58"/>
      <c r="K44" s="58"/>
      <c r="L44" s="46"/>
      <c r="M44" s="46"/>
      <c r="N44" s="46"/>
      <c r="O44" s="46"/>
      <c r="P44" s="46"/>
      <c r="Q44" s="46"/>
      <c r="R44" s="46"/>
      <c r="S44" s="46"/>
      <c r="T44" s="46"/>
      <c r="U44" s="46"/>
      <c r="V44" s="46"/>
      <c r="W44" s="46"/>
      <c r="X44" s="46"/>
      <c r="Y44" s="46"/>
    </row>
    <row r="45" spans="1:25" x14ac:dyDescent="0.3">
      <c r="A45" s="46"/>
      <c r="B45" s="60"/>
      <c r="C45" s="60"/>
      <c r="D45" s="60"/>
      <c r="E45" s="60"/>
      <c r="F45" s="61"/>
      <c r="G45" s="62"/>
      <c r="H45" s="44"/>
      <c r="I45" s="63"/>
      <c r="J45" s="58"/>
      <c r="K45" s="58"/>
      <c r="L45" s="46"/>
      <c r="M45" s="46"/>
      <c r="N45" s="46"/>
      <c r="O45" s="61"/>
      <c r="P45" s="60"/>
      <c r="Q45" s="60"/>
      <c r="R45" s="60"/>
      <c r="S45" s="61"/>
      <c r="T45" s="61"/>
      <c r="U45" s="61"/>
      <c r="V45" s="46"/>
      <c r="W45" s="46"/>
      <c r="X45" s="46"/>
      <c r="Y45" s="46"/>
    </row>
    <row r="46" spans="1:25" x14ac:dyDescent="0.3">
      <c r="A46" s="46"/>
      <c r="B46" s="89" t="s">
        <v>242</v>
      </c>
      <c r="C46" s="89"/>
      <c r="D46" s="89"/>
      <c r="E46" s="89"/>
      <c r="F46" s="89"/>
      <c r="G46" s="89"/>
      <c r="H46" s="46"/>
      <c r="I46" s="46"/>
      <c r="J46" s="46"/>
      <c r="K46" s="46"/>
      <c r="L46" s="46"/>
      <c r="M46" s="46"/>
      <c r="N46" s="46"/>
      <c r="O46" s="89" t="s">
        <v>242</v>
      </c>
      <c r="P46" s="89"/>
      <c r="Q46" s="89"/>
      <c r="R46" s="89"/>
      <c r="S46" s="89"/>
      <c r="T46" s="89"/>
      <c r="U46" s="89"/>
      <c r="V46" s="46"/>
      <c r="W46" s="46"/>
      <c r="X46" s="46"/>
      <c r="Y46" s="46"/>
    </row>
    <row r="47" spans="1:25" x14ac:dyDescent="0.3">
      <c r="A47" s="46"/>
      <c r="B47" s="89" t="s">
        <v>243</v>
      </c>
      <c r="C47" s="89"/>
      <c r="D47" s="89"/>
      <c r="E47" s="89"/>
      <c r="F47" s="89"/>
      <c r="G47" s="89"/>
      <c r="H47" s="46"/>
      <c r="I47" s="46"/>
      <c r="J47" s="46"/>
      <c r="K47" s="46"/>
      <c r="L47" s="46"/>
      <c r="M47" s="46"/>
      <c r="N47" s="46"/>
      <c r="O47" s="89" t="s">
        <v>243</v>
      </c>
      <c r="P47" s="89"/>
      <c r="Q47" s="89"/>
      <c r="R47" s="89"/>
      <c r="S47" s="89"/>
      <c r="T47" s="89"/>
      <c r="U47" s="89"/>
      <c r="V47" s="46"/>
      <c r="W47" s="46"/>
      <c r="X47" s="46"/>
      <c r="Y47" s="46"/>
    </row>
    <row r="48" spans="1:25" x14ac:dyDescent="0.3">
      <c r="A48" s="46"/>
      <c r="B48" s="44"/>
      <c r="C48" s="44"/>
      <c r="D48" s="44"/>
      <c r="E48" s="44"/>
      <c r="F48" s="44"/>
      <c r="G48" s="44"/>
      <c r="H48" s="46"/>
      <c r="I48" s="46"/>
      <c r="J48" s="46"/>
      <c r="K48" s="46"/>
      <c r="L48" s="46"/>
      <c r="M48" s="46"/>
      <c r="N48" s="46"/>
      <c r="O48" s="44"/>
      <c r="P48" s="44"/>
      <c r="Q48" s="44"/>
      <c r="R48" s="44"/>
      <c r="S48" s="44"/>
      <c r="T48" s="44"/>
      <c r="U48" s="44"/>
      <c r="V48" s="46"/>
      <c r="W48" s="46"/>
      <c r="X48" s="46"/>
      <c r="Y48" s="46"/>
    </row>
    <row r="49" spans="1:25" x14ac:dyDescent="0.3">
      <c r="A49" s="87" t="s">
        <v>33</v>
      </c>
      <c r="B49" s="87"/>
      <c r="C49" s="88"/>
      <c r="D49" s="88"/>
      <c r="E49" s="88"/>
      <c r="F49" s="88"/>
      <c r="G49" s="88"/>
      <c r="H49" s="88"/>
      <c r="I49" s="88"/>
      <c r="J49" s="88"/>
      <c r="K49" s="46"/>
      <c r="L49" s="46"/>
      <c r="M49" s="46"/>
      <c r="N49" s="46"/>
      <c r="O49" s="46"/>
      <c r="P49" s="46"/>
      <c r="Q49" s="46"/>
      <c r="R49" s="46"/>
      <c r="S49" s="46"/>
      <c r="T49" s="46"/>
      <c r="U49" s="46"/>
      <c r="V49" s="46"/>
      <c r="W49" s="46"/>
      <c r="X49" s="46"/>
      <c r="Y49" s="46"/>
    </row>
    <row r="50" spans="1:25" x14ac:dyDescent="0.3">
      <c r="A50" s="87" t="s">
        <v>115</v>
      </c>
      <c r="B50" s="87"/>
      <c r="C50" s="88"/>
      <c r="D50" s="88"/>
      <c r="E50" s="88"/>
      <c r="F50" s="88"/>
      <c r="G50" s="88"/>
      <c r="H50" s="88"/>
      <c r="I50" s="88"/>
      <c r="J50" s="88"/>
      <c r="K50" s="46"/>
      <c r="L50" s="46"/>
      <c r="M50" s="46"/>
      <c r="N50" s="46"/>
      <c r="O50" s="46"/>
      <c r="P50" s="46"/>
      <c r="Q50" s="46"/>
      <c r="R50" s="46"/>
      <c r="S50" s="46"/>
      <c r="T50" s="46"/>
      <c r="U50" s="46"/>
      <c r="V50" s="46"/>
      <c r="W50" s="46"/>
      <c r="X50" s="46"/>
      <c r="Y50" s="46"/>
    </row>
    <row r="51" spans="1:25" x14ac:dyDescent="0.3">
      <c r="A51" s="87" t="s">
        <v>116</v>
      </c>
      <c r="B51" s="87"/>
      <c r="C51" s="88"/>
      <c r="D51" s="88"/>
      <c r="E51" s="88"/>
      <c r="F51" s="88"/>
      <c r="G51" s="88"/>
      <c r="H51" s="88"/>
      <c r="I51" s="88"/>
      <c r="J51" s="88"/>
      <c r="K51" s="46"/>
      <c r="L51" s="46"/>
      <c r="M51" s="46"/>
      <c r="N51" s="46"/>
      <c r="O51" s="46"/>
      <c r="P51" s="46"/>
      <c r="Q51" s="46"/>
      <c r="R51" s="46"/>
      <c r="S51" s="46"/>
      <c r="T51" s="46"/>
      <c r="U51" s="46"/>
      <c r="V51" s="46"/>
      <c r="W51" s="46"/>
      <c r="X51" s="46"/>
      <c r="Y51" s="46"/>
    </row>
    <row r="52" spans="1:25" ht="15" customHeight="1" x14ac:dyDescent="0.3">
      <c r="A52" s="87" t="s">
        <v>34</v>
      </c>
      <c r="B52" s="87"/>
      <c r="C52" s="88"/>
      <c r="D52" s="88"/>
      <c r="E52" s="88"/>
      <c r="F52" s="88"/>
      <c r="G52" s="88"/>
      <c r="H52" s="88"/>
      <c r="I52" s="88"/>
      <c r="J52" s="88"/>
      <c r="K52" s="46"/>
      <c r="L52" s="46"/>
      <c r="M52" s="46"/>
      <c r="N52" s="46"/>
      <c r="O52" s="46"/>
      <c r="P52" s="46"/>
      <c r="Q52" s="46"/>
      <c r="R52" s="46"/>
      <c r="S52" s="46"/>
      <c r="T52" s="46"/>
      <c r="U52" s="46"/>
      <c r="V52" s="46"/>
      <c r="W52" s="46"/>
      <c r="X52" s="46"/>
      <c r="Y52" s="46"/>
    </row>
    <row r="53" spans="1:25" x14ac:dyDescent="0.3">
      <c r="B53" s="64"/>
      <c r="C53" s="64"/>
      <c r="D53" s="64"/>
      <c r="E53" s="64"/>
      <c r="F53" s="46"/>
      <c r="G53" s="46"/>
      <c r="H53" s="46"/>
      <c r="I53" s="46"/>
      <c r="J53" s="46"/>
      <c r="K53" s="46"/>
      <c r="L53" s="46"/>
      <c r="M53" s="46"/>
      <c r="N53" s="46"/>
      <c r="O53" s="46"/>
      <c r="P53" s="46"/>
      <c r="Q53" s="46"/>
      <c r="R53" s="46"/>
      <c r="S53" s="46"/>
      <c r="T53" s="46"/>
      <c r="U53" s="46"/>
      <c r="V53" s="46"/>
      <c r="W53" s="46"/>
      <c r="X53" s="46"/>
      <c r="Y53" s="46"/>
    </row>
    <row r="54" spans="1:25" ht="17.25" customHeight="1" x14ac:dyDescent="0.3">
      <c r="B54" s="64"/>
      <c r="C54" s="64"/>
      <c r="D54" s="64"/>
      <c r="E54" s="64"/>
      <c r="F54" s="46"/>
      <c r="G54" s="46"/>
      <c r="H54" s="46"/>
      <c r="I54" s="46"/>
      <c r="J54" s="46"/>
      <c r="K54" s="46"/>
      <c r="L54" s="46"/>
      <c r="M54" s="46"/>
      <c r="N54" s="46"/>
      <c r="O54" s="46"/>
      <c r="P54" s="46"/>
      <c r="Q54" s="46"/>
      <c r="R54" s="46"/>
      <c r="S54" s="46"/>
      <c r="T54" s="46"/>
      <c r="U54" s="46"/>
      <c r="V54" s="46"/>
      <c r="W54" s="46"/>
      <c r="X54" s="46"/>
      <c r="Y54" s="46"/>
    </row>
    <row r="55" spans="1:25" x14ac:dyDescent="0.3">
      <c r="F55" s="65"/>
    </row>
  </sheetData>
  <sheetProtection algorithmName="SHA-512" hashValue="smz3qzPB3RGU3qY29AidmWCQ6bhK6h8ruVigeoeqsNXvkYJWKxMSz81VWTRVbY3v+rqOrZ2XufjEeIlWYv/3zA==" saltValue="/dmKAeicNTTtnALa9vxuNQ==" spinCount="100000" sheet="1" selectLockedCells="1" sort="0" autoFilter="0" pivotTables="0"/>
  <mergeCells count="137">
    <mergeCell ref="U27:U30"/>
    <mergeCell ref="V27:V30"/>
    <mergeCell ref="W27:W30"/>
    <mergeCell ref="X27:X30"/>
    <mergeCell ref="Y27:Y30"/>
    <mergeCell ref="B35:B37"/>
    <mergeCell ref="C35:C37"/>
    <mergeCell ref="E35:E37"/>
    <mergeCell ref="P35:P37"/>
    <mergeCell ref="Q35:Q37"/>
    <mergeCell ref="R35:R37"/>
    <mergeCell ref="Q33:Q34"/>
    <mergeCell ref="R33:R34"/>
    <mergeCell ref="S33:S34"/>
    <mergeCell ref="Y33:Y34"/>
    <mergeCell ref="T33:T34"/>
    <mergeCell ref="U33:U34"/>
    <mergeCell ref="V33:V34"/>
    <mergeCell ref="W33:W34"/>
    <mergeCell ref="X33:X34"/>
    <mergeCell ref="J33:J34"/>
    <mergeCell ref="H33:H34"/>
    <mergeCell ref="I33:I34"/>
    <mergeCell ref="K33:K34"/>
    <mergeCell ref="P33:P34"/>
    <mergeCell ref="A27:A30"/>
    <mergeCell ref="B27:B30"/>
    <mergeCell ref="C27:C30"/>
    <mergeCell ref="D27:D30"/>
    <mergeCell ref="E27:E30"/>
    <mergeCell ref="F27:F30"/>
    <mergeCell ref="H27:H30"/>
    <mergeCell ref="I27:I30"/>
    <mergeCell ref="A33:A34"/>
    <mergeCell ref="B33:B34"/>
    <mergeCell ref="C33:C34"/>
    <mergeCell ref="D33:D34"/>
    <mergeCell ref="E33:E34"/>
    <mergeCell ref="F33:F34"/>
    <mergeCell ref="P27:P30"/>
    <mergeCell ref="A1:Y1"/>
    <mergeCell ref="A2:Y2"/>
    <mergeCell ref="H9:I9"/>
    <mergeCell ref="X9:Y9"/>
    <mergeCell ref="A9:F9"/>
    <mergeCell ref="K9:N9"/>
    <mergeCell ref="O9:R9"/>
    <mergeCell ref="S9:W9"/>
    <mergeCell ref="B46:G46"/>
    <mergeCell ref="C4:Y5"/>
    <mergeCell ref="O12:O13"/>
    <mergeCell ref="H12:H14"/>
    <mergeCell ref="I12:I14"/>
    <mergeCell ref="J12:J14"/>
    <mergeCell ref="K12:K14"/>
    <mergeCell ref="Y19:Y20"/>
    <mergeCell ref="Q19:Q20"/>
    <mergeCell ref="R19:R20"/>
    <mergeCell ref="S19:S20"/>
    <mergeCell ref="T19:T20"/>
    <mergeCell ref="U19:U20"/>
    <mergeCell ref="K19:K20"/>
    <mergeCell ref="L19:L20"/>
    <mergeCell ref="M19:M20"/>
    <mergeCell ref="N19:N20"/>
    <mergeCell ref="V19:V20"/>
    <mergeCell ref="W19:W20"/>
    <mergeCell ref="A52:B52"/>
    <mergeCell ref="A50:B50"/>
    <mergeCell ref="A51:B51"/>
    <mergeCell ref="A49:B49"/>
    <mergeCell ref="G52:J52"/>
    <mergeCell ref="C49:F49"/>
    <mergeCell ref="C50:F50"/>
    <mergeCell ref="C51:F51"/>
    <mergeCell ref="C52:F52"/>
    <mergeCell ref="G49:J49"/>
    <mergeCell ref="G50:J50"/>
    <mergeCell ref="G51:J51"/>
    <mergeCell ref="O46:U46"/>
    <mergeCell ref="O47:U47"/>
    <mergeCell ref="B47:G47"/>
    <mergeCell ref="A35:A37"/>
    <mergeCell ref="O27:O29"/>
    <mergeCell ref="K27:K30"/>
    <mergeCell ref="L27:L30"/>
    <mergeCell ref="M27:M30"/>
    <mergeCell ref="N27:N30"/>
    <mergeCell ref="Q27:Q30"/>
    <mergeCell ref="R27:R30"/>
    <mergeCell ref="S27:S30"/>
    <mergeCell ref="T27:T30"/>
    <mergeCell ref="H35:H36"/>
    <mergeCell ref="I35:I36"/>
    <mergeCell ref="D35:D36"/>
    <mergeCell ref="F35:F36"/>
    <mergeCell ref="Y35:Y37"/>
    <mergeCell ref="T35:T37"/>
    <mergeCell ref="U35:U37"/>
    <mergeCell ref="V35:V37"/>
    <mergeCell ref="W35:W37"/>
    <mergeCell ref="X35:X37"/>
    <mergeCell ref="K35:K37"/>
    <mergeCell ref="L35:L37"/>
    <mergeCell ref="M35:M37"/>
    <mergeCell ref="N35:N37"/>
    <mergeCell ref="S35:S37"/>
    <mergeCell ref="O35:O37"/>
    <mergeCell ref="L33:L34"/>
    <mergeCell ref="M33:M34"/>
    <mergeCell ref="N33:N34"/>
    <mergeCell ref="O33:O34"/>
    <mergeCell ref="A12:A14"/>
    <mergeCell ref="B12:B14"/>
    <mergeCell ref="C12:C14"/>
    <mergeCell ref="D12:D14"/>
    <mergeCell ref="E12:E14"/>
    <mergeCell ref="F12:F14"/>
    <mergeCell ref="A19:A20"/>
    <mergeCell ref="B19:B20"/>
    <mergeCell ref="C19:C20"/>
    <mergeCell ref="D19:D20"/>
    <mergeCell ref="E19:E20"/>
    <mergeCell ref="F19:F20"/>
    <mergeCell ref="V12:V14"/>
    <mergeCell ref="W12:W14"/>
    <mergeCell ref="X12:X14"/>
    <mergeCell ref="Y12:Y14"/>
    <mergeCell ref="L12:L14"/>
    <mergeCell ref="M12:M14"/>
    <mergeCell ref="N12:N14"/>
    <mergeCell ref="P12:P14"/>
    <mergeCell ref="Q12:Q14"/>
    <mergeCell ref="R12:R14"/>
    <mergeCell ref="S12:S14"/>
    <mergeCell ref="T12:T14"/>
    <mergeCell ref="U12:U14"/>
  </mergeCells>
  <printOptions horizontalCentered="1" verticalCentered="1"/>
  <pageMargins left="0.23622047244094491" right="0.23622047244094491" top="0.74803149606299213" bottom="0.74803149606299213" header="0.31496062992125984" footer="0.31496062992125984"/>
  <pageSetup paperSize="133" scale="22" fitToHeight="3" orientation="landscape" r:id="rId1"/>
  <rowBreaks count="1" manualBreakCount="1">
    <brk id="37" max="24" man="1"/>
  </rowBreaks>
  <drawing r:id="rId2"/>
  <extLst>
    <ext xmlns:x14="http://schemas.microsoft.com/office/spreadsheetml/2009/9/main" uri="{78C0D931-6437-407d-A8EE-F0AAD7539E65}">
      <x14:conditionalFormattings>
        <x14:conditionalFormatting xmlns:xm="http://schemas.microsoft.com/office/excel/2006/main">
          <x14:cfRule type="cellIs" priority="166" operator="equal" id="{1C2FE967-8C16-4DCF-9965-783E95168087}">
            <xm:f>Listas!$E$71</xm:f>
            <x14:dxf>
              <fill>
                <patternFill>
                  <bgColor rgb="FF92D050"/>
                </patternFill>
              </fill>
            </x14:dxf>
          </x14:cfRule>
          <x14:cfRule type="cellIs" priority="167" operator="equal" id="{DF91546C-737D-4A28-89C4-7C02F9326DF8}">
            <xm:f>Listas!$E$72</xm:f>
            <x14:dxf>
              <fill>
                <patternFill>
                  <bgColor rgb="FFFFFF00"/>
                </patternFill>
              </fill>
            </x14:dxf>
          </x14:cfRule>
          <x14:cfRule type="cellIs" priority="168" operator="equal" id="{1673A3E6-0A93-440E-BB06-3C7EEBB7572F}">
            <xm:f>Listas!$E$73</xm:f>
            <x14:dxf>
              <fill>
                <patternFill>
                  <bgColor theme="5"/>
                </patternFill>
              </fill>
            </x14:dxf>
          </x14:cfRule>
          <x14:cfRule type="cellIs" priority="169" operator="equal" id="{6BB0D9F7-2F43-4C7D-974A-2E75E5EE290A}">
            <xm:f>Listas!$E$74</xm:f>
            <x14:dxf>
              <fill>
                <patternFill>
                  <bgColor rgb="FFC00000"/>
                </patternFill>
              </fill>
            </x14:dxf>
          </x14:cfRule>
          <xm:sqref>N11 N16:N18 N24:N27 N31 V24:V27 V31 N33 V33 N38:N39 V38:V39 V16:V18 N35:N36 V35:V36</xm:sqref>
        </x14:conditionalFormatting>
        <x14:conditionalFormatting xmlns:xm="http://schemas.microsoft.com/office/excel/2006/main">
          <x14:cfRule type="cellIs" priority="154" operator="equal" id="{7F0A190F-C825-4F5F-A75C-F64CCD1D0955}">
            <xm:f>Listas!$E$71</xm:f>
            <x14:dxf>
              <fill>
                <patternFill>
                  <bgColor rgb="FF92D050"/>
                </patternFill>
              </fill>
            </x14:dxf>
          </x14:cfRule>
          <x14:cfRule type="cellIs" priority="155" operator="equal" id="{E55E2574-F00A-4139-AF80-127A8BFD37E4}">
            <xm:f>Listas!$E$72</xm:f>
            <x14:dxf>
              <fill>
                <patternFill>
                  <bgColor rgb="FFFFFF00"/>
                </patternFill>
              </fill>
            </x14:dxf>
          </x14:cfRule>
          <x14:cfRule type="cellIs" priority="156" operator="equal" id="{DB43D022-15D8-4AAE-82B3-E5B3B2A4D193}">
            <xm:f>Listas!$E$73</xm:f>
            <x14:dxf>
              <fill>
                <patternFill>
                  <bgColor theme="5"/>
                </patternFill>
              </fill>
            </x14:dxf>
          </x14:cfRule>
          <x14:cfRule type="cellIs" priority="157" operator="equal" id="{1B6E0E3F-F793-418E-886B-40942D3E29B6}">
            <xm:f>Listas!$E$74</xm:f>
            <x14:dxf>
              <fill>
                <patternFill>
                  <bgColor rgb="FFC00000"/>
                </patternFill>
              </fill>
            </x14:dxf>
          </x14:cfRule>
          <xm:sqref>V11</xm:sqref>
        </x14:conditionalFormatting>
        <x14:conditionalFormatting xmlns:xm="http://schemas.microsoft.com/office/excel/2006/main">
          <x14:cfRule type="cellIs" priority="147" operator="equal" id="{770682BC-64E0-4B9D-85FD-CF6CD5D2D413}">
            <xm:f>Listas!$E$71</xm:f>
            <x14:dxf>
              <fill>
                <patternFill>
                  <bgColor rgb="FF92D050"/>
                </patternFill>
              </fill>
            </x14:dxf>
          </x14:cfRule>
          <x14:cfRule type="cellIs" priority="148" operator="equal" id="{6615BA0E-006E-48FB-9EF8-163314E3196D}">
            <xm:f>Listas!$E$72</xm:f>
            <x14:dxf>
              <fill>
                <patternFill>
                  <bgColor rgb="FFFFFF00"/>
                </patternFill>
              </fill>
            </x14:dxf>
          </x14:cfRule>
          <x14:cfRule type="cellIs" priority="149" operator="equal" id="{A0E7E712-9CD0-4540-B876-C94BFAAE40EF}">
            <xm:f>Listas!$E$73</xm:f>
            <x14:dxf>
              <fill>
                <patternFill>
                  <bgColor theme="5"/>
                </patternFill>
              </fill>
            </x14:dxf>
          </x14:cfRule>
          <x14:cfRule type="cellIs" priority="150" operator="equal" id="{5EDD8524-B07C-43C3-9183-7AF7F406781B}">
            <xm:f>Listas!$E$74</xm:f>
            <x14:dxf>
              <fill>
                <patternFill>
                  <bgColor rgb="FFC00000"/>
                </patternFill>
              </fill>
            </x14:dxf>
          </x14:cfRule>
          <xm:sqref>N15</xm:sqref>
        </x14:conditionalFormatting>
        <x14:conditionalFormatting xmlns:xm="http://schemas.microsoft.com/office/excel/2006/main">
          <x14:cfRule type="cellIs" priority="143" operator="equal" id="{635D48FF-FA31-4BCD-978D-496D0E25A679}">
            <xm:f>Listas!$E$71</xm:f>
            <x14:dxf>
              <fill>
                <patternFill>
                  <bgColor rgb="FF92D050"/>
                </patternFill>
              </fill>
            </x14:dxf>
          </x14:cfRule>
          <x14:cfRule type="cellIs" priority="144" operator="equal" id="{6A59936B-9FC5-4366-B2DD-ACE8E5DDEBBF}">
            <xm:f>Listas!$E$72</xm:f>
            <x14:dxf>
              <fill>
                <patternFill>
                  <bgColor rgb="FFFFFF00"/>
                </patternFill>
              </fill>
            </x14:dxf>
          </x14:cfRule>
          <x14:cfRule type="cellIs" priority="145" operator="equal" id="{B4532F3C-E5EA-4FE9-8297-748B6C285D87}">
            <xm:f>Listas!$E$73</xm:f>
            <x14:dxf>
              <fill>
                <patternFill>
                  <bgColor theme="5"/>
                </patternFill>
              </fill>
            </x14:dxf>
          </x14:cfRule>
          <x14:cfRule type="cellIs" priority="146" operator="equal" id="{3519F681-6685-428F-A5BE-890BF5B8C7D5}">
            <xm:f>Listas!$E$74</xm:f>
            <x14:dxf>
              <fill>
                <patternFill>
                  <bgColor rgb="FFC00000"/>
                </patternFill>
              </fill>
            </x14:dxf>
          </x14:cfRule>
          <xm:sqref>V15</xm:sqref>
        </x14:conditionalFormatting>
        <x14:conditionalFormatting xmlns:xm="http://schemas.microsoft.com/office/excel/2006/main">
          <x14:cfRule type="cellIs" priority="138" operator="equal" id="{3BA19890-D57C-4804-8D05-876B8BFD6DCB}">
            <xm:f>Listas!$E$71</xm:f>
            <x14:dxf>
              <fill>
                <patternFill>
                  <bgColor rgb="FF92D050"/>
                </patternFill>
              </fill>
            </x14:dxf>
          </x14:cfRule>
          <x14:cfRule type="cellIs" priority="139" operator="equal" id="{C0F38039-A182-4186-898D-2D290935BB6C}">
            <xm:f>Listas!$E$72</xm:f>
            <x14:dxf>
              <fill>
                <patternFill>
                  <bgColor rgb="FFFFFF00"/>
                </patternFill>
              </fill>
            </x14:dxf>
          </x14:cfRule>
          <x14:cfRule type="cellIs" priority="140" operator="equal" id="{8099CF53-7E84-41CE-A93C-C424BD622930}">
            <xm:f>Listas!$E$73</xm:f>
            <x14:dxf>
              <fill>
                <patternFill>
                  <bgColor theme="5"/>
                </patternFill>
              </fill>
            </x14:dxf>
          </x14:cfRule>
          <x14:cfRule type="cellIs" priority="141" operator="equal" id="{90742CAD-B97F-47E6-8324-A85755CF4F69}">
            <xm:f>Listas!$E$74</xm:f>
            <x14:dxf>
              <fill>
                <patternFill>
                  <bgColor rgb="FFC00000"/>
                </patternFill>
              </fill>
            </x14:dxf>
          </x14:cfRule>
          <xm:sqref>N12</xm:sqref>
        </x14:conditionalFormatting>
        <x14:conditionalFormatting xmlns:xm="http://schemas.microsoft.com/office/excel/2006/main">
          <x14:cfRule type="cellIs" priority="134" operator="equal" id="{35351112-F9A2-413C-90EC-2BAD8ECF4758}">
            <xm:f>Listas!$E$71</xm:f>
            <x14:dxf>
              <fill>
                <patternFill>
                  <bgColor rgb="FF92D050"/>
                </patternFill>
              </fill>
            </x14:dxf>
          </x14:cfRule>
          <x14:cfRule type="cellIs" priority="135" operator="equal" id="{7D8E1FB1-565E-41C5-BAB7-D73E7473704B}">
            <xm:f>Listas!$E$72</xm:f>
            <x14:dxf>
              <fill>
                <patternFill>
                  <bgColor rgb="FFFFFF00"/>
                </patternFill>
              </fill>
            </x14:dxf>
          </x14:cfRule>
          <x14:cfRule type="cellIs" priority="136" operator="equal" id="{E1B8E84B-CB09-406C-96CB-F432FF635343}">
            <xm:f>Listas!$E$73</xm:f>
            <x14:dxf>
              <fill>
                <patternFill>
                  <bgColor theme="5"/>
                </patternFill>
              </fill>
            </x14:dxf>
          </x14:cfRule>
          <x14:cfRule type="cellIs" priority="137" operator="equal" id="{5AABE560-F495-4AFA-A9C5-B7E8E848DE1E}">
            <xm:f>Listas!$E$74</xm:f>
            <x14:dxf>
              <fill>
                <patternFill>
                  <bgColor rgb="FFC00000"/>
                </patternFill>
              </fill>
            </x14:dxf>
          </x14:cfRule>
          <xm:sqref>V12</xm:sqref>
        </x14:conditionalFormatting>
        <x14:conditionalFormatting xmlns:xm="http://schemas.microsoft.com/office/excel/2006/main">
          <x14:cfRule type="cellIs" priority="129" operator="equal" id="{DC18439B-C032-40F4-822D-8A5C1743D5BB}">
            <xm:f>Listas!$E$71</xm:f>
            <x14:dxf>
              <fill>
                <patternFill>
                  <bgColor rgb="FF92D050"/>
                </patternFill>
              </fill>
            </x14:dxf>
          </x14:cfRule>
          <x14:cfRule type="cellIs" priority="130" operator="equal" id="{C03D9AA0-BA2C-4633-8197-E5C235EDCFC1}">
            <xm:f>Listas!$E$72</xm:f>
            <x14:dxf>
              <fill>
                <patternFill>
                  <bgColor rgb="FFFFFF00"/>
                </patternFill>
              </fill>
            </x14:dxf>
          </x14:cfRule>
          <x14:cfRule type="cellIs" priority="131" operator="equal" id="{C6F7FAC2-7737-4AE4-9926-39345B7EEF97}">
            <xm:f>Listas!$E$73</xm:f>
            <x14:dxf>
              <fill>
                <patternFill>
                  <bgColor theme="5"/>
                </patternFill>
              </fill>
            </x14:dxf>
          </x14:cfRule>
          <x14:cfRule type="cellIs" priority="132" operator="equal" id="{F12748BF-6870-43F7-A509-CD7F14502F20}">
            <xm:f>Listas!$E$74</xm:f>
            <x14:dxf>
              <fill>
                <patternFill>
                  <bgColor rgb="FFC00000"/>
                </patternFill>
              </fill>
            </x14:dxf>
          </x14:cfRule>
          <xm:sqref>N40</xm:sqref>
        </x14:conditionalFormatting>
        <x14:conditionalFormatting xmlns:xm="http://schemas.microsoft.com/office/excel/2006/main">
          <x14:cfRule type="cellIs" priority="125" operator="equal" id="{354AE5C0-4F52-4EE5-961E-5FA6162B85B1}">
            <xm:f>Listas!$E$71</xm:f>
            <x14:dxf>
              <fill>
                <patternFill>
                  <bgColor rgb="FF92D050"/>
                </patternFill>
              </fill>
            </x14:dxf>
          </x14:cfRule>
          <x14:cfRule type="cellIs" priority="126" operator="equal" id="{5DEE9B79-1DEA-4B0B-99EE-D2A9AEE99F5F}">
            <xm:f>Listas!$E$72</xm:f>
            <x14:dxf>
              <fill>
                <patternFill>
                  <bgColor rgb="FFFFFF00"/>
                </patternFill>
              </fill>
            </x14:dxf>
          </x14:cfRule>
          <x14:cfRule type="cellIs" priority="127" operator="equal" id="{B1DF8558-73EE-4D9E-9CEE-36993AAE4090}">
            <xm:f>Listas!$E$73</xm:f>
            <x14:dxf>
              <fill>
                <patternFill>
                  <bgColor theme="5"/>
                </patternFill>
              </fill>
            </x14:dxf>
          </x14:cfRule>
          <x14:cfRule type="cellIs" priority="128" operator="equal" id="{56A5284B-C761-4AA3-BEB9-9EE6B594880A}">
            <xm:f>Listas!$E$74</xm:f>
            <x14:dxf>
              <fill>
                <patternFill>
                  <bgColor rgb="FFC00000"/>
                </patternFill>
              </fill>
            </x14:dxf>
          </x14:cfRule>
          <xm:sqref>V40</xm:sqref>
        </x14:conditionalFormatting>
        <x14:conditionalFormatting xmlns:xm="http://schemas.microsoft.com/office/excel/2006/main">
          <x14:cfRule type="cellIs" priority="120" operator="equal" id="{523624D3-60B7-4407-B432-423695EA7A67}">
            <xm:f>Listas!$E$71</xm:f>
            <x14:dxf>
              <fill>
                <patternFill>
                  <bgColor rgb="FF92D050"/>
                </patternFill>
              </fill>
            </x14:dxf>
          </x14:cfRule>
          <x14:cfRule type="cellIs" priority="121" operator="equal" id="{6B265898-1546-4EE5-BDCF-BF8FA7023DD5}">
            <xm:f>Listas!$E$72</xm:f>
            <x14:dxf>
              <fill>
                <patternFill>
                  <bgColor rgb="FFFFFF00"/>
                </patternFill>
              </fill>
            </x14:dxf>
          </x14:cfRule>
          <x14:cfRule type="cellIs" priority="122" operator="equal" id="{62D7B73D-8D60-4F5F-8822-A84E8C4DCDAE}">
            <xm:f>Listas!$E$73</xm:f>
            <x14:dxf>
              <fill>
                <patternFill>
                  <bgColor theme="5"/>
                </patternFill>
              </fill>
            </x14:dxf>
          </x14:cfRule>
          <x14:cfRule type="cellIs" priority="123" operator="equal" id="{893BF2E5-20D3-41AB-BD5A-1763ABE6F90C}">
            <xm:f>Listas!$E$74</xm:f>
            <x14:dxf>
              <fill>
                <patternFill>
                  <bgColor rgb="FFC00000"/>
                </patternFill>
              </fill>
            </x14:dxf>
          </x14:cfRule>
          <xm:sqref>N22:N23</xm:sqref>
        </x14:conditionalFormatting>
        <x14:conditionalFormatting xmlns:xm="http://schemas.microsoft.com/office/excel/2006/main">
          <x14:cfRule type="cellIs" priority="116" operator="equal" id="{C8171710-6D2B-4FE0-B807-31702C88F86A}">
            <xm:f>Listas!$E$71</xm:f>
            <x14:dxf>
              <fill>
                <patternFill>
                  <bgColor rgb="FF92D050"/>
                </patternFill>
              </fill>
            </x14:dxf>
          </x14:cfRule>
          <x14:cfRule type="cellIs" priority="117" operator="equal" id="{D47698AB-3CE9-4159-983B-6954E8F396C3}">
            <xm:f>Listas!$E$72</xm:f>
            <x14:dxf>
              <fill>
                <patternFill>
                  <bgColor rgb="FFFFFF00"/>
                </patternFill>
              </fill>
            </x14:dxf>
          </x14:cfRule>
          <x14:cfRule type="cellIs" priority="118" operator="equal" id="{E34AB593-A72A-4859-93FB-4D6D2D95E863}">
            <xm:f>Listas!$E$73</xm:f>
            <x14:dxf>
              <fill>
                <patternFill>
                  <bgColor theme="5"/>
                </patternFill>
              </fill>
            </x14:dxf>
          </x14:cfRule>
          <x14:cfRule type="cellIs" priority="119" operator="equal" id="{CA382A87-63F2-4A97-84FE-1C23FBCB6012}">
            <xm:f>Listas!$E$74</xm:f>
            <x14:dxf>
              <fill>
                <patternFill>
                  <bgColor rgb="FFC00000"/>
                </patternFill>
              </fill>
            </x14:dxf>
          </x14:cfRule>
          <xm:sqref>V22:V23</xm:sqref>
        </x14:conditionalFormatting>
        <x14:conditionalFormatting xmlns:xm="http://schemas.microsoft.com/office/excel/2006/main">
          <x14:cfRule type="cellIs" priority="111" operator="equal" id="{45501126-AB06-4993-807F-38E78AB4E13F}">
            <xm:f>Listas!$E$71</xm:f>
            <x14:dxf>
              <fill>
                <patternFill>
                  <bgColor rgb="FF92D050"/>
                </patternFill>
              </fill>
            </x14:dxf>
          </x14:cfRule>
          <x14:cfRule type="cellIs" priority="112" operator="equal" id="{D8A5C10D-755E-4C8E-9C9D-B42A1DBD4DEE}">
            <xm:f>Listas!$E$72</xm:f>
            <x14:dxf>
              <fill>
                <patternFill>
                  <bgColor rgb="FFFFFF00"/>
                </patternFill>
              </fill>
            </x14:dxf>
          </x14:cfRule>
          <x14:cfRule type="cellIs" priority="113" operator="equal" id="{708BD225-C76A-4338-96EC-D0B7599751C6}">
            <xm:f>Listas!$E$73</xm:f>
            <x14:dxf>
              <fill>
                <patternFill>
                  <bgColor theme="5"/>
                </patternFill>
              </fill>
            </x14:dxf>
          </x14:cfRule>
          <x14:cfRule type="cellIs" priority="114" operator="equal" id="{0FE6443F-8E2F-4ECC-BCE4-486456F54B3D}">
            <xm:f>Listas!$E$74</xm:f>
            <x14:dxf>
              <fill>
                <patternFill>
                  <bgColor rgb="FFC00000"/>
                </patternFill>
              </fill>
            </x14:dxf>
          </x14:cfRule>
          <xm:sqref>N21</xm:sqref>
        </x14:conditionalFormatting>
        <x14:conditionalFormatting xmlns:xm="http://schemas.microsoft.com/office/excel/2006/main">
          <x14:cfRule type="cellIs" priority="107" operator="equal" id="{5CDDF68E-481A-4B20-9229-D87B8A4EC6B6}">
            <xm:f>Listas!$E$71</xm:f>
            <x14:dxf>
              <fill>
                <patternFill>
                  <bgColor rgb="FF92D050"/>
                </patternFill>
              </fill>
            </x14:dxf>
          </x14:cfRule>
          <x14:cfRule type="cellIs" priority="108" operator="equal" id="{930958A9-9BF6-4C74-8D05-D9DA57B24968}">
            <xm:f>Listas!$E$72</xm:f>
            <x14:dxf>
              <fill>
                <patternFill>
                  <bgColor rgb="FFFFFF00"/>
                </patternFill>
              </fill>
            </x14:dxf>
          </x14:cfRule>
          <x14:cfRule type="cellIs" priority="109" operator="equal" id="{C2A7867F-643E-4AEB-B8F3-A4A30D647026}">
            <xm:f>Listas!$E$73</xm:f>
            <x14:dxf>
              <fill>
                <patternFill>
                  <bgColor theme="5"/>
                </patternFill>
              </fill>
            </x14:dxf>
          </x14:cfRule>
          <x14:cfRule type="cellIs" priority="110" operator="equal" id="{E1FA4BDF-DAA2-457E-BA5F-281E6342DE4B}">
            <xm:f>Listas!$E$74</xm:f>
            <x14:dxf>
              <fill>
                <patternFill>
                  <bgColor rgb="FFC00000"/>
                </patternFill>
              </fill>
            </x14:dxf>
          </x14:cfRule>
          <xm:sqref>V21</xm:sqref>
        </x14:conditionalFormatting>
        <x14:conditionalFormatting xmlns:xm="http://schemas.microsoft.com/office/excel/2006/main">
          <x14:cfRule type="cellIs" priority="57" operator="equal" id="{C8134689-AA51-4970-A98F-5DF234EAC8C9}">
            <xm:f>Listas!$E$71</xm:f>
            <x14:dxf>
              <fill>
                <patternFill>
                  <bgColor rgb="FF92D050"/>
                </patternFill>
              </fill>
            </x14:dxf>
          </x14:cfRule>
          <x14:cfRule type="cellIs" priority="58" operator="equal" id="{11725C22-50E6-4DE4-878E-85FF8221305D}">
            <xm:f>Listas!$E$72</xm:f>
            <x14:dxf>
              <fill>
                <patternFill>
                  <bgColor rgb="FFFFFF00"/>
                </patternFill>
              </fill>
            </x14:dxf>
          </x14:cfRule>
          <x14:cfRule type="cellIs" priority="59" operator="equal" id="{CAC85594-14D8-4C59-B4B2-3983CF2AF497}">
            <xm:f>Listas!$E$73</xm:f>
            <x14:dxf>
              <fill>
                <patternFill>
                  <bgColor theme="5"/>
                </patternFill>
              </fill>
            </x14:dxf>
          </x14:cfRule>
          <x14:cfRule type="cellIs" priority="60" operator="equal" id="{99D0F770-B8EE-4250-B7D0-262B3CC6A219}">
            <xm:f>Listas!$E$74</xm:f>
            <x14:dxf>
              <fill>
                <patternFill>
                  <bgColor rgb="FFC00000"/>
                </patternFill>
              </fill>
            </x14:dxf>
          </x14:cfRule>
          <xm:sqref>N41</xm:sqref>
        </x14:conditionalFormatting>
        <x14:conditionalFormatting xmlns:xm="http://schemas.microsoft.com/office/excel/2006/main">
          <x14:cfRule type="cellIs" priority="45" operator="equal" id="{35D72779-9DD5-4011-8754-B7ED000FBFE7}">
            <xm:f>Listas!$E$71</xm:f>
            <x14:dxf>
              <fill>
                <patternFill>
                  <bgColor rgb="FF92D050"/>
                </patternFill>
              </fill>
            </x14:dxf>
          </x14:cfRule>
          <x14:cfRule type="cellIs" priority="46" operator="equal" id="{F782F963-A33D-4B11-BE78-BDEFF687C1FA}">
            <xm:f>Listas!$E$72</xm:f>
            <x14:dxf>
              <fill>
                <patternFill>
                  <bgColor rgb="FFFFFF00"/>
                </patternFill>
              </fill>
            </x14:dxf>
          </x14:cfRule>
          <x14:cfRule type="cellIs" priority="47" operator="equal" id="{91CDA489-6EA0-4493-882F-6F36217013AB}">
            <xm:f>Listas!$E$73</xm:f>
            <x14:dxf>
              <fill>
                <patternFill>
                  <bgColor theme="5"/>
                </patternFill>
              </fill>
            </x14:dxf>
          </x14:cfRule>
          <x14:cfRule type="cellIs" priority="48" operator="equal" id="{1635198A-58C6-4906-938D-C86287A74C59}">
            <xm:f>Listas!$E$74</xm:f>
            <x14:dxf>
              <fill>
                <patternFill>
                  <bgColor rgb="FFC00000"/>
                </patternFill>
              </fill>
            </x14:dxf>
          </x14:cfRule>
          <xm:sqref>V41</xm:sqref>
        </x14:conditionalFormatting>
        <x14:conditionalFormatting xmlns:xm="http://schemas.microsoft.com/office/excel/2006/main">
          <x14:cfRule type="cellIs" priority="41" operator="equal" id="{B6BCBD2A-93C8-4C34-9078-83C60B56339A}">
            <xm:f>Listas!$E$71</xm:f>
            <x14:dxf>
              <fill>
                <patternFill>
                  <bgColor rgb="FF92D050"/>
                </patternFill>
              </fill>
            </x14:dxf>
          </x14:cfRule>
          <x14:cfRule type="cellIs" priority="42" operator="equal" id="{8FC47829-1B23-47C0-A02C-0F8B3E554DE6}">
            <xm:f>Listas!$E$72</xm:f>
            <x14:dxf>
              <fill>
                <patternFill>
                  <bgColor rgb="FFFFFF00"/>
                </patternFill>
              </fill>
            </x14:dxf>
          </x14:cfRule>
          <x14:cfRule type="cellIs" priority="43" operator="equal" id="{E93BD994-1C8A-412B-9C6B-9CDAD49481A6}">
            <xm:f>Listas!$E$73</xm:f>
            <x14:dxf>
              <fill>
                <patternFill>
                  <bgColor theme="5"/>
                </patternFill>
              </fill>
            </x14:dxf>
          </x14:cfRule>
          <x14:cfRule type="cellIs" priority="44" operator="equal" id="{E636C130-57DE-41B0-880A-8073FD0D5BF4}">
            <xm:f>Listas!$E$74</xm:f>
            <x14:dxf>
              <fill>
                <patternFill>
                  <bgColor rgb="FFC00000"/>
                </patternFill>
              </fill>
            </x14:dxf>
          </x14:cfRule>
          <xm:sqref>V31</xm:sqref>
        </x14:conditionalFormatting>
        <x14:conditionalFormatting xmlns:xm="http://schemas.microsoft.com/office/excel/2006/main">
          <x14:cfRule type="cellIs" priority="37" operator="equal" id="{79AA378F-C1F6-4434-B012-F87F78AE9902}">
            <xm:f>Listas!$E$71</xm:f>
            <x14:dxf>
              <fill>
                <patternFill>
                  <bgColor rgb="FF92D050"/>
                </patternFill>
              </fill>
            </x14:dxf>
          </x14:cfRule>
          <x14:cfRule type="cellIs" priority="38" operator="equal" id="{8E647B89-0FAA-46DE-A0AF-4364938A6006}">
            <xm:f>Listas!$E$72</xm:f>
            <x14:dxf>
              <fill>
                <patternFill>
                  <bgColor rgb="FFFFFF00"/>
                </patternFill>
              </fill>
            </x14:dxf>
          </x14:cfRule>
          <x14:cfRule type="cellIs" priority="39" operator="equal" id="{47C3ABD1-448D-4235-AF2C-8635D428CC74}">
            <xm:f>Listas!$E$73</xm:f>
            <x14:dxf>
              <fill>
                <patternFill>
                  <bgColor theme="5"/>
                </patternFill>
              </fill>
            </x14:dxf>
          </x14:cfRule>
          <x14:cfRule type="cellIs" priority="40" operator="equal" id="{133E887C-616B-445D-8321-8180F66125B9}">
            <xm:f>Listas!$E$74</xm:f>
            <x14:dxf>
              <fill>
                <patternFill>
                  <bgColor rgb="FFC00000"/>
                </patternFill>
              </fill>
            </x14:dxf>
          </x14:cfRule>
          <xm:sqref>N19</xm:sqref>
        </x14:conditionalFormatting>
        <x14:conditionalFormatting xmlns:xm="http://schemas.microsoft.com/office/excel/2006/main">
          <x14:cfRule type="cellIs" priority="33" operator="equal" id="{8DD9823D-39E2-4894-A9A1-F77C999B8D71}">
            <xm:f>Listas!$E$71</xm:f>
            <x14:dxf>
              <fill>
                <patternFill>
                  <bgColor rgb="FF92D050"/>
                </patternFill>
              </fill>
            </x14:dxf>
          </x14:cfRule>
          <x14:cfRule type="cellIs" priority="34" operator="equal" id="{D4A73E28-EA7A-4D5A-AD06-C3E07F243DDB}">
            <xm:f>Listas!$E$72</xm:f>
            <x14:dxf>
              <fill>
                <patternFill>
                  <bgColor rgb="FFFFFF00"/>
                </patternFill>
              </fill>
            </x14:dxf>
          </x14:cfRule>
          <x14:cfRule type="cellIs" priority="35" operator="equal" id="{9937F508-5898-46E2-99FB-6EA3266D33C8}">
            <xm:f>Listas!$E$73</xm:f>
            <x14:dxf>
              <fill>
                <patternFill>
                  <bgColor theme="5"/>
                </patternFill>
              </fill>
            </x14:dxf>
          </x14:cfRule>
          <x14:cfRule type="cellIs" priority="36" operator="equal" id="{CBECDA3E-9F48-4AD0-834E-06C56C814D8C}">
            <xm:f>Listas!$E$74</xm:f>
            <x14:dxf>
              <fill>
                <patternFill>
                  <bgColor rgb="FFC00000"/>
                </patternFill>
              </fill>
            </x14:dxf>
          </x14:cfRule>
          <xm:sqref>V19</xm:sqref>
        </x14:conditionalFormatting>
        <x14:conditionalFormatting xmlns:xm="http://schemas.microsoft.com/office/excel/2006/main">
          <x14:cfRule type="cellIs" priority="17" operator="equal" id="{F383FF95-E7D1-4219-95ED-CC8A7B570CF7}">
            <xm:f>Listas!$E$71</xm:f>
            <x14:dxf>
              <fill>
                <patternFill>
                  <bgColor rgb="FF92D050"/>
                </patternFill>
              </fill>
            </x14:dxf>
          </x14:cfRule>
          <x14:cfRule type="cellIs" priority="18" operator="equal" id="{0F3B1A26-F001-4049-A48A-EF267731A84B}">
            <xm:f>Listas!$E$72</xm:f>
            <x14:dxf>
              <fill>
                <patternFill>
                  <bgColor rgb="FFFFFF00"/>
                </patternFill>
              </fill>
            </x14:dxf>
          </x14:cfRule>
          <x14:cfRule type="cellIs" priority="19" operator="equal" id="{E8CACB72-2D5A-47FD-8598-C01C412C53B0}">
            <xm:f>Listas!$E$73</xm:f>
            <x14:dxf>
              <fill>
                <patternFill>
                  <bgColor theme="5"/>
                </patternFill>
              </fill>
            </x14:dxf>
          </x14:cfRule>
          <x14:cfRule type="cellIs" priority="20" operator="equal" id="{CFD28010-0B2A-4A3F-8BDB-71C59B40A429}">
            <xm:f>Listas!$E$74</xm:f>
            <x14:dxf>
              <fill>
                <patternFill>
                  <bgColor rgb="FFC00000"/>
                </patternFill>
              </fill>
            </x14:dxf>
          </x14:cfRule>
          <xm:sqref>N32</xm:sqref>
        </x14:conditionalFormatting>
        <x14:conditionalFormatting xmlns:xm="http://schemas.microsoft.com/office/excel/2006/main">
          <x14:cfRule type="cellIs" priority="13" operator="equal" id="{26281096-AE5F-4A01-8BB5-A758192A64A8}">
            <xm:f>Listas!$E$71</xm:f>
            <x14:dxf>
              <fill>
                <patternFill>
                  <bgColor rgb="FF92D050"/>
                </patternFill>
              </fill>
            </x14:dxf>
          </x14:cfRule>
          <x14:cfRule type="cellIs" priority="14" operator="equal" id="{53C1339F-69C6-4627-ACCC-56F5EA8A8BB9}">
            <xm:f>Listas!$E$72</xm:f>
            <x14:dxf>
              <fill>
                <patternFill>
                  <bgColor rgb="FFFFFF00"/>
                </patternFill>
              </fill>
            </x14:dxf>
          </x14:cfRule>
          <x14:cfRule type="cellIs" priority="15" operator="equal" id="{30D6B728-7302-48F8-8837-C65E8B2DF340}">
            <xm:f>Listas!$E$73</xm:f>
            <x14:dxf>
              <fill>
                <patternFill>
                  <bgColor theme="5"/>
                </patternFill>
              </fill>
            </x14:dxf>
          </x14:cfRule>
          <x14:cfRule type="cellIs" priority="16" operator="equal" id="{1F60C1A4-CC2D-4672-AFA1-ECC84B5166B7}">
            <xm:f>Listas!$E$74</xm:f>
            <x14:dxf>
              <fill>
                <patternFill>
                  <bgColor rgb="FFC00000"/>
                </patternFill>
              </fill>
            </x14:dxf>
          </x14:cfRule>
          <xm:sqref>V32</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0000000}">
          <x14:formula1>
            <xm:f>Listas!$A$6:$A$9</xm:f>
          </x14:formula1>
          <xm:sqref>B11:B12 B15:B19 B21:B27 B35 B31:B33 B38:B40</xm:sqref>
        </x14:dataValidation>
        <x14:dataValidation type="list" allowBlank="1" showInputMessage="1" showErrorMessage="1" xr:uid="{00000000-0002-0000-0000-000001000000}">
          <x14:formula1>
            <xm:f>Listas!$A$16:$A$17</xm:f>
          </x14:formula1>
          <xm:sqref>C11:C12 C15:C19 C21:C27 C35 C31:C33 C38:C40</xm:sqref>
        </x14:dataValidation>
        <x14:dataValidation type="list" allowBlank="1" showInputMessage="1" showErrorMessage="1" xr:uid="{00000000-0002-0000-0000-000002000000}">
          <x14:formula1>
            <xm:f>Listas!$A$33:$A$40</xm:f>
          </x14:formula1>
          <xm:sqref>E11:E12 E15:E19 E21:E27 E41 E35 E31:E33 E38:E40</xm:sqref>
        </x14:dataValidation>
        <x14:dataValidation type="list" allowBlank="1" showInputMessage="1" showErrorMessage="1" xr:uid="{00000000-0002-0000-0000-000003000000}">
          <x14:formula1>
            <xm:f>Listas!$A$49:$A$53</xm:f>
          </x14:formula1>
          <xm:sqref>K11:K12 S21:S27 K21:K27 S15:S19 K15:K18 S11:S12 K35:K36 S38:S40 S41 K41 K38:K40 S35:S36 K31:K33 S31:S33</xm:sqref>
        </x14:dataValidation>
        <x14:dataValidation type="list" allowBlank="1" showInputMessage="1" showErrorMessage="1" xr:uid="{00000000-0002-0000-0000-000004000000}">
          <x14:formula1>
            <xm:f>Listas!$A$59:$A$63</xm:f>
          </x14:formula1>
          <xm:sqref>L11:L12 T21:T27 L21:L27 T15:T19 L15:L18 T11:T12 L35:L36 T38:T40 T41 L41 L38:L40 T35:T36 L31:L33 T31:T33</xm:sqref>
        </x14:dataValidation>
        <x14:dataValidation type="list" allowBlank="1" showInputMessage="1" showErrorMessage="1" xr:uid="{00000000-0002-0000-0000-000005000000}">
          <x14:formula1>
            <xm:f>Listas!$A$24:$A$25</xm:f>
          </x14:formula1>
          <xm:sqref>D11:D12 D15:D19 D21:D27 D37:D40 D31:D33 D35</xm:sqref>
        </x14:dataValidation>
        <x14:dataValidation type="list" allowBlank="1" showInputMessage="1" showErrorMessage="1" xr:uid="{00000000-0002-0000-0000-000006000000}">
          <x14:formula1>
            <xm:f>Listas!$A$77:$A$78</xm:f>
          </x14:formula1>
          <xm:sqref>W11:W12 W15:W19 W21:W27 W38:W40 W31:W33 W35:W36</xm:sqref>
        </x14:dataValidation>
        <x14:dataValidation type="list" allowBlank="1" showInputMessage="1" showErrorMessage="1" xr:uid="{00000000-0002-0000-0000-000007000000}">
          <x14:formula1>
            <xm:f>Listas!$A$83:$A$103</xm:f>
          </x14:formula1>
          <xm:sqref>H15:H17 H11:H12 H24:H27 H38:H40 H19:H22 H31:H33 H35</xm:sqref>
        </x14:dataValidation>
        <x14:dataValidation type="list" allowBlank="1" showInputMessage="1" showErrorMessage="1" xr:uid="{6A244C53-6112-4F8E-9C75-318B17F5A9F5}">
          <x14:formula1>
            <xm:f>'X:\2019\TRAMITADOS\L 32 PAPEL DE SEGURIDAD\[Matriz de riesgo papel Final.xlsx]Listas'!#REF!</xm:f>
          </x14:formula1>
          <xm:sqref>H23 K19:L19</xm:sqref>
        </x14:dataValidation>
        <x14:dataValidation type="list" allowBlank="1" showInputMessage="1" showErrorMessage="1" xr:uid="{607A7958-B2D6-4F00-BE45-BFEFBD4FDC6C}">
          <x14:formula1>
            <xm:f>'D:\Tricia 2019\SMINC\Manten Stma Extinción Incendios Línea 71\[MATRIZ DE RIESGO L71 (003).xlsx]Listas'!#REF!</xm:f>
          </x14:formula1>
          <xm:sqref>H18</xm:sqref>
        </x14:dataValidation>
        <x14:dataValidation type="list" allowBlank="1" showInputMessage="1" showErrorMessage="1" xr:uid="{078D09C8-3CC5-4B24-8A70-6E702A422A7F}">
          <x14:formula1>
            <xm:f>'C:\Users\msoler.SHD\Desktop\PROCESOS MSA\2019\033 LINEA 374 EVASION DE IMPUESTOS\[Copia de 9_MATRIZ_RIESGOS L_292.xlsx]Listas'!#REF!</xm:f>
          </x14:formula1>
          <xm:sqref>H41 W31 W41 B41:D41</xm:sqref>
        </x14:dataValidation>
        <x14:dataValidation type="list" allowBlank="1" showInputMessage="1" showErrorMessage="1" xr:uid="{1630991B-9585-48AB-A802-0E786DA6A0B9}">
          <x14:formula1>
            <xm:f>'V:\(SAC\Proc_2019\300000_Concejo\1000_Servicios\1800_Otros\ASEO_L213_S309_2019\1_Precontractual\[Matriz de Riesgos Línea 213.xlsx]Listas'!#REF!</xm:f>
          </x14:formula1>
          <xm:sqref>H37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103"/>
  <sheetViews>
    <sheetView topLeftCell="A22" workbookViewId="0">
      <selection activeCell="A38" sqref="A38"/>
    </sheetView>
  </sheetViews>
  <sheetFormatPr baseColWidth="10" defaultRowHeight="15" x14ac:dyDescent="0.25"/>
  <cols>
    <col min="1" max="1" width="30.7109375" customWidth="1"/>
    <col min="3" max="3" width="21.85546875" customWidth="1"/>
  </cols>
  <sheetData>
    <row r="3" spans="1:1" x14ac:dyDescent="0.25">
      <c r="A3" s="1">
        <v>20</v>
      </c>
    </row>
    <row r="4" spans="1:1" x14ac:dyDescent="0.25">
      <c r="A4" s="110" t="s">
        <v>12</v>
      </c>
    </row>
    <row r="5" spans="1:1" x14ac:dyDescent="0.25">
      <c r="A5" s="110"/>
    </row>
    <row r="6" spans="1:1" ht="16.5" x14ac:dyDescent="0.25">
      <c r="A6" s="2" t="s">
        <v>37</v>
      </c>
    </row>
    <row r="7" spans="1:1" ht="16.5" x14ac:dyDescent="0.25">
      <c r="A7" s="2" t="s">
        <v>38</v>
      </c>
    </row>
    <row r="8" spans="1:1" ht="16.5" x14ac:dyDescent="0.25">
      <c r="A8" s="2" t="s">
        <v>39</v>
      </c>
    </row>
    <row r="9" spans="1:1" ht="16.5" x14ac:dyDescent="0.25">
      <c r="A9" s="2" t="s">
        <v>40</v>
      </c>
    </row>
    <row r="14" spans="1:1" x14ac:dyDescent="0.25">
      <c r="A14" s="110" t="s">
        <v>41</v>
      </c>
    </row>
    <row r="15" spans="1:1" x14ac:dyDescent="0.25">
      <c r="A15" s="110"/>
    </row>
    <row r="16" spans="1:1" ht="16.5" x14ac:dyDescent="0.25">
      <c r="A16" s="2" t="s">
        <v>42</v>
      </c>
    </row>
    <row r="17" spans="1:1" ht="16.5" x14ac:dyDescent="0.25">
      <c r="A17" s="2" t="s">
        <v>43</v>
      </c>
    </row>
    <row r="21" spans="1:1" x14ac:dyDescent="0.25">
      <c r="A21" s="1">
        <v>15</v>
      </c>
    </row>
    <row r="22" spans="1:1" x14ac:dyDescent="0.25">
      <c r="A22" s="110" t="s">
        <v>44</v>
      </c>
    </row>
    <row r="23" spans="1:1" x14ac:dyDescent="0.25">
      <c r="A23" s="110"/>
    </row>
    <row r="24" spans="1:1" ht="16.5" x14ac:dyDescent="0.25">
      <c r="A24" s="2" t="s">
        <v>45</v>
      </c>
    </row>
    <row r="25" spans="1:1" ht="16.5" x14ac:dyDescent="0.25">
      <c r="A25" s="2" t="s">
        <v>46</v>
      </c>
    </row>
    <row r="30" spans="1:1" x14ac:dyDescent="0.25">
      <c r="A30" s="1">
        <v>100</v>
      </c>
    </row>
    <row r="31" spans="1:1" x14ac:dyDescent="0.25">
      <c r="A31" s="110" t="s">
        <v>47</v>
      </c>
    </row>
    <row r="32" spans="1:1" x14ac:dyDescent="0.25">
      <c r="A32" s="110"/>
    </row>
    <row r="33" spans="1:1" x14ac:dyDescent="0.25">
      <c r="A33" s="3" t="s">
        <v>72</v>
      </c>
    </row>
    <row r="34" spans="1:1" x14ac:dyDescent="0.25">
      <c r="A34" s="3" t="s">
        <v>49</v>
      </c>
    </row>
    <row r="35" spans="1:1" x14ac:dyDescent="0.25">
      <c r="A35" s="3" t="s">
        <v>48</v>
      </c>
    </row>
    <row r="36" spans="1:1" x14ac:dyDescent="0.25">
      <c r="A36" s="3" t="s">
        <v>70</v>
      </c>
    </row>
    <row r="37" spans="1:1" x14ac:dyDescent="0.25">
      <c r="A37" s="3" t="s">
        <v>172</v>
      </c>
    </row>
    <row r="38" spans="1:1" ht="42.75" x14ac:dyDescent="0.25">
      <c r="A38" s="3" t="s">
        <v>50</v>
      </c>
    </row>
    <row r="39" spans="1:1" x14ac:dyDescent="0.25">
      <c r="A39" s="4" t="s">
        <v>51</v>
      </c>
    </row>
    <row r="40" spans="1:1" x14ac:dyDescent="0.25">
      <c r="A40" s="3" t="s">
        <v>71</v>
      </c>
    </row>
    <row r="46" spans="1:1" x14ac:dyDescent="0.25">
      <c r="A46" s="1">
        <v>20</v>
      </c>
    </row>
    <row r="47" spans="1:1" x14ac:dyDescent="0.25">
      <c r="A47" s="110" t="s">
        <v>52</v>
      </c>
    </row>
    <row r="48" spans="1:1" x14ac:dyDescent="0.25">
      <c r="A48" s="110"/>
    </row>
    <row r="49" spans="1:3" x14ac:dyDescent="0.25">
      <c r="A49" s="14">
        <v>1</v>
      </c>
      <c r="C49" s="3" t="s">
        <v>58</v>
      </c>
    </row>
    <row r="50" spans="1:3" x14ac:dyDescent="0.25">
      <c r="A50" s="15">
        <v>2</v>
      </c>
      <c r="C50" s="3" t="s">
        <v>59</v>
      </c>
    </row>
    <row r="51" spans="1:3" x14ac:dyDescent="0.25">
      <c r="A51" s="16">
        <v>3</v>
      </c>
      <c r="C51" s="3" t="s">
        <v>60</v>
      </c>
    </row>
    <row r="52" spans="1:3" x14ac:dyDescent="0.25">
      <c r="A52" s="17">
        <v>4</v>
      </c>
      <c r="C52" s="3" t="s">
        <v>61</v>
      </c>
    </row>
    <row r="53" spans="1:3" x14ac:dyDescent="0.25">
      <c r="A53" s="18">
        <v>5</v>
      </c>
      <c r="C53" s="3" t="s">
        <v>62</v>
      </c>
    </row>
    <row r="56" spans="1:3" x14ac:dyDescent="0.25">
      <c r="A56" s="1">
        <v>20</v>
      </c>
    </row>
    <row r="57" spans="1:3" x14ac:dyDescent="0.25">
      <c r="A57" s="110" t="s">
        <v>53</v>
      </c>
    </row>
    <row r="58" spans="1:3" x14ac:dyDescent="0.25">
      <c r="A58" s="110"/>
    </row>
    <row r="59" spans="1:3" x14ac:dyDescent="0.25">
      <c r="A59" s="9">
        <v>1</v>
      </c>
      <c r="C59" s="3" t="s">
        <v>63</v>
      </c>
    </row>
    <row r="60" spans="1:3" x14ac:dyDescent="0.25">
      <c r="A60" s="10">
        <v>2</v>
      </c>
      <c r="C60" s="3" t="s">
        <v>64</v>
      </c>
    </row>
    <row r="61" spans="1:3" x14ac:dyDescent="0.25">
      <c r="A61" s="11">
        <v>3</v>
      </c>
      <c r="C61" s="3" t="s">
        <v>65</v>
      </c>
    </row>
    <row r="62" spans="1:3" x14ac:dyDescent="0.25">
      <c r="A62" s="12">
        <v>4</v>
      </c>
      <c r="C62" s="3" t="s">
        <v>66</v>
      </c>
    </row>
    <row r="63" spans="1:3" x14ac:dyDescent="0.25">
      <c r="A63" s="13">
        <v>5</v>
      </c>
      <c r="C63" s="3" t="s">
        <v>67</v>
      </c>
    </row>
    <row r="68" spans="1:5" ht="15.75" thickBot="1" x14ac:dyDescent="0.3">
      <c r="A68" s="1">
        <v>20</v>
      </c>
    </row>
    <row r="69" spans="1:5" ht="15.75" thickBot="1" x14ac:dyDescent="0.3">
      <c r="A69" s="111" t="s">
        <v>54</v>
      </c>
      <c r="C69" s="108" t="s">
        <v>73</v>
      </c>
      <c r="D69" s="109"/>
      <c r="E69" s="27"/>
    </row>
    <row r="70" spans="1:5" ht="26.25" thickBot="1" x14ac:dyDescent="0.3">
      <c r="A70" s="111"/>
      <c r="C70" s="19" t="s">
        <v>79</v>
      </c>
      <c r="D70" s="20" t="s">
        <v>80</v>
      </c>
      <c r="E70" s="20" t="s">
        <v>74</v>
      </c>
    </row>
    <row r="71" spans="1:5" ht="15.75" thickBot="1" x14ac:dyDescent="0.3">
      <c r="A71" s="5" t="s">
        <v>55</v>
      </c>
      <c r="C71" s="26">
        <v>1</v>
      </c>
      <c r="D71" s="21">
        <v>4</v>
      </c>
      <c r="E71" s="25" t="s">
        <v>78</v>
      </c>
    </row>
    <row r="72" spans="1:5" ht="15.75" thickBot="1" x14ac:dyDescent="0.3">
      <c r="A72" s="5" t="s">
        <v>56</v>
      </c>
      <c r="C72" s="28">
        <v>4.01</v>
      </c>
      <c r="D72" s="21">
        <v>5</v>
      </c>
      <c r="E72" s="24" t="s">
        <v>77</v>
      </c>
    </row>
    <row r="73" spans="1:5" ht="15.75" thickBot="1" x14ac:dyDescent="0.3">
      <c r="A73" s="5">
        <v>5</v>
      </c>
      <c r="C73" s="26">
        <v>6</v>
      </c>
      <c r="D73" s="21">
        <v>7</v>
      </c>
      <c r="E73" s="23" t="s">
        <v>76</v>
      </c>
    </row>
    <row r="74" spans="1:5" ht="15.75" thickBot="1" x14ac:dyDescent="0.3">
      <c r="A74" s="5" t="s">
        <v>57</v>
      </c>
      <c r="C74" s="26">
        <v>8</v>
      </c>
      <c r="D74" s="21">
        <v>10</v>
      </c>
      <c r="E74" s="22" t="s">
        <v>75</v>
      </c>
    </row>
    <row r="77" spans="1:5" x14ac:dyDescent="0.25">
      <c r="A77" t="s">
        <v>68</v>
      </c>
    </row>
    <row r="78" spans="1:5" x14ac:dyDescent="0.25">
      <c r="A78" t="s">
        <v>69</v>
      </c>
    </row>
    <row r="82" spans="1:2" x14ac:dyDescent="0.25">
      <c r="A82" t="s">
        <v>16</v>
      </c>
      <c r="B82" t="s">
        <v>17</v>
      </c>
    </row>
    <row r="83" spans="1:2" x14ac:dyDescent="0.25">
      <c r="A83" s="7">
        <v>1</v>
      </c>
      <c r="B83" s="8">
        <f>100%-A83</f>
        <v>0</v>
      </c>
    </row>
    <row r="84" spans="1:2" x14ac:dyDescent="0.25">
      <c r="A84" s="7">
        <v>0.95</v>
      </c>
      <c r="B84" s="8">
        <f t="shared" ref="B84:B103" si="0">100%-A84</f>
        <v>5.0000000000000044E-2</v>
      </c>
    </row>
    <row r="85" spans="1:2" x14ac:dyDescent="0.25">
      <c r="A85" s="7">
        <v>0.9</v>
      </c>
      <c r="B85" s="8">
        <f t="shared" si="0"/>
        <v>9.9999999999999978E-2</v>
      </c>
    </row>
    <row r="86" spans="1:2" x14ac:dyDescent="0.25">
      <c r="A86" s="7">
        <v>0.85</v>
      </c>
      <c r="B86" s="8">
        <f t="shared" si="0"/>
        <v>0.15000000000000002</v>
      </c>
    </row>
    <row r="87" spans="1:2" x14ac:dyDescent="0.25">
      <c r="A87" s="7">
        <v>0.8</v>
      </c>
      <c r="B87" s="8">
        <f t="shared" si="0"/>
        <v>0.19999999999999996</v>
      </c>
    </row>
    <row r="88" spans="1:2" x14ac:dyDescent="0.25">
      <c r="A88" s="7">
        <v>0.75</v>
      </c>
      <c r="B88" s="8">
        <f t="shared" si="0"/>
        <v>0.25</v>
      </c>
    </row>
    <row r="89" spans="1:2" x14ac:dyDescent="0.25">
      <c r="A89" s="7">
        <v>0.7</v>
      </c>
      <c r="B89" s="8">
        <f t="shared" si="0"/>
        <v>0.30000000000000004</v>
      </c>
    </row>
    <row r="90" spans="1:2" x14ac:dyDescent="0.25">
      <c r="A90" s="7">
        <v>0.65</v>
      </c>
      <c r="B90" s="8">
        <f t="shared" si="0"/>
        <v>0.35</v>
      </c>
    </row>
    <row r="91" spans="1:2" x14ac:dyDescent="0.25">
      <c r="A91" s="7">
        <v>0.6</v>
      </c>
      <c r="B91" s="8">
        <f t="shared" si="0"/>
        <v>0.4</v>
      </c>
    </row>
    <row r="92" spans="1:2" x14ac:dyDescent="0.25">
      <c r="A92" s="7">
        <v>0.55000000000000004</v>
      </c>
      <c r="B92" s="8">
        <f t="shared" si="0"/>
        <v>0.44999999999999996</v>
      </c>
    </row>
    <row r="93" spans="1:2" x14ac:dyDescent="0.25">
      <c r="A93" s="7">
        <v>0.5</v>
      </c>
      <c r="B93" s="8">
        <f t="shared" si="0"/>
        <v>0.5</v>
      </c>
    </row>
    <row r="94" spans="1:2" x14ac:dyDescent="0.25">
      <c r="A94" s="7">
        <v>0.45</v>
      </c>
      <c r="B94" s="8">
        <f t="shared" si="0"/>
        <v>0.55000000000000004</v>
      </c>
    </row>
    <row r="95" spans="1:2" x14ac:dyDescent="0.25">
      <c r="A95" s="7">
        <v>0.39999999999999902</v>
      </c>
      <c r="B95" s="8">
        <f t="shared" si="0"/>
        <v>0.60000000000000098</v>
      </c>
    </row>
    <row r="96" spans="1:2" x14ac:dyDescent="0.25">
      <c r="A96" s="7">
        <v>0.34999999999999898</v>
      </c>
      <c r="B96" s="8">
        <f t="shared" si="0"/>
        <v>0.65000000000000102</v>
      </c>
    </row>
    <row r="97" spans="1:2" x14ac:dyDescent="0.25">
      <c r="A97" s="7">
        <v>0.29999999999999899</v>
      </c>
      <c r="B97" s="8">
        <f t="shared" si="0"/>
        <v>0.70000000000000107</v>
      </c>
    </row>
    <row r="98" spans="1:2" x14ac:dyDescent="0.25">
      <c r="A98" s="7">
        <v>0.249999999999999</v>
      </c>
      <c r="B98" s="8">
        <f t="shared" si="0"/>
        <v>0.750000000000001</v>
      </c>
    </row>
    <row r="99" spans="1:2" x14ac:dyDescent="0.25">
      <c r="A99" s="7">
        <v>0.19999999999999901</v>
      </c>
      <c r="B99" s="8">
        <f t="shared" si="0"/>
        <v>0.80000000000000093</v>
      </c>
    </row>
    <row r="100" spans="1:2" x14ac:dyDescent="0.25">
      <c r="A100" s="7">
        <v>0.149999999999999</v>
      </c>
      <c r="B100" s="8">
        <f t="shared" si="0"/>
        <v>0.85000000000000098</v>
      </c>
    </row>
    <row r="101" spans="1:2" x14ac:dyDescent="0.25">
      <c r="A101" s="7">
        <v>9.9999999999999006E-2</v>
      </c>
      <c r="B101" s="8">
        <f t="shared" si="0"/>
        <v>0.90000000000000102</v>
      </c>
    </row>
    <row r="102" spans="1:2" x14ac:dyDescent="0.25">
      <c r="A102" s="7">
        <v>4.9999999999998997E-2</v>
      </c>
      <c r="B102" s="8">
        <f t="shared" si="0"/>
        <v>0.95000000000000095</v>
      </c>
    </row>
    <row r="103" spans="1:2" x14ac:dyDescent="0.25">
      <c r="A103" s="7">
        <v>0</v>
      </c>
      <c r="B103" s="8">
        <f t="shared" si="0"/>
        <v>1</v>
      </c>
    </row>
  </sheetData>
  <sheetProtection sheet="1" objects="1" scenarios="1"/>
  <sortState xmlns:xlrd2="http://schemas.microsoft.com/office/spreadsheetml/2017/richdata2" ref="A33:A40">
    <sortCondition ref="A33"/>
  </sortState>
  <mergeCells count="8">
    <mergeCell ref="C69:D69"/>
    <mergeCell ref="A4:A5"/>
    <mergeCell ref="A14:A15"/>
    <mergeCell ref="A69:A70"/>
    <mergeCell ref="A47:A48"/>
    <mergeCell ref="A57:A58"/>
    <mergeCell ref="A22:A23"/>
    <mergeCell ref="A31: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4CB583C711634FB04D362BAF4AF101" ma:contentTypeVersion="4" ma:contentTypeDescription="Crear nuevo documento." ma:contentTypeScope="" ma:versionID="7f9a45e8140e09073785003fcb2c9046">
  <xsd:schema xmlns:xsd="http://www.w3.org/2001/XMLSchema" xmlns:xs="http://www.w3.org/2001/XMLSchema" xmlns:p="http://schemas.microsoft.com/office/2006/metadata/properties" xmlns:ns2="e061fa9e-35b4-4a8f-8519-23ad9d3c811e" xmlns:ns3="d20f9f9f-76a2-401b-9687-7dd2eb89531a" targetNamespace="http://schemas.microsoft.com/office/2006/metadata/properties" ma:root="true" ma:fieldsID="94caa3968ef5d1bb6b4f3ae965a89d71" ns2:_="" ns3:_="">
    <xsd:import namespace="e061fa9e-35b4-4a8f-8519-23ad9d3c811e"/>
    <xsd:import namespace="d20f9f9f-76a2-401b-9687-7dd2eb8953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1fa9e-35b4-4a8f-8519-23ad9d3c81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0f9f9f-76a2-401b-9687-7dd2eb89531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3EAAF0-E7EA-49F2-96A7-6488116105AD}">
  <ds:schemaRefs>
    <ds:schemaRef ds:uri="http://schemas.microsoft.com/sharepoint/v3/contenttype/forms"/>
  </ds:schemaRefs>
</ds:datastoreItem>
</file>

<file path=customXml/itemProps2.xml><?xml version="1.0" encoding="utf-8"?>
<ds:datastoreItem xmlns:ds="http://schemas.openxmlformats.org/officeDocument/2006/customXml" ds:itemID="{D4E6F499-FED2-468A-8C21-5CF4FF58B0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BC4A19-5279-46E2-AA72-5BD28159D8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1fa9e-35b4-4a8f-8519-23ad9d3c811e"/>
    <ds:schemaRef ds:uri="d20f9f9f-76a2-401b-9687-7dd2eb8953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vt:lpstr>
      <vt:lpstr>Listas</vt:lpstr>
      <vt:lpstr>Matriz!Área_de_impresión</vt:lpstr>
      <vt:lpstr>Matriz!Títulos_a_imprimir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Quintero Navarrete</dc:creator>
  <cp:lastModifiedBy>Hector Fabio Gonzalez Castellanos</cp:lastModifiedBy>
  <cp:lastPrinted>2019-04-26T22:50:27Z</cp:lastPrinted>
  <dcterms:created xsi:type="dcterms:W3CDTF">2018-09-24T20:47:37Z</dcterms:created>
  <dcterms:modified xsi:type="dcterms:W3CDTF">2020-03-12T12:47:08Z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0x0101003F4CB583C711634FB04D362BAF4AF101</vt:lpwstr>
  </property>
</Properties>
</file>