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fgonzalez\Documents\SDH\10_PAA\Documentos_macro\Matriz_riesgo\"/>
    </mc:Choice>
  </mc:AlternateContent>
  <xr:revisionPtr revIDLastSave="0" documentId="13_ncr:1_{F55D040A-CBA6-4147-9EA8-F89A7BACC81B}" xr6:coauthVersionLast="44" xr6:coauthVersionMax="45" xr10:uidLastSave="{00000000-0000-0000-0000-000000000000}"/>
  <workbookProtection lockStructure="1"/>
  <bookViews>
    <workbookView xWindow="-120" yWindow="-120" windowWidth="24240" windowHeight="13140" xr2:uid="{00000000-000D-0000-FFFF-FFFF00000000}"/>
  </bookViews>
  <sheets>
    <sheet name="Matriz" sheetId="1" r:id="rId1"/>
    <sheet name="PLANEACION" sheetId="3" state="hidden" r:id="rId2"/>
    <sheet name="SELECCION" sheetId="4" state="hidden" r:id="rId3"/>
    <sheet name="CONTRATACION" sheetId="5" state="hidden" r:id="rId4"/>
    <sheet name="EJECUCION" sheetId="6" state="hidden" r:id="rId5"/>
    <sheet name="Listas" sheetId="2" state="hidden" r:id="rId6"/>
  </sheets>
  <definedNames>
    <definedName name="_xlnm.Print_Area" localSheetId="3">CONTRATACION!$A$1:$Y$5</definedName>
    <definedName name="_xlnm.Print_Area" localSheetId="4">EJECUCION!$A$1:$Y$5</definedName>
    <definedName name="_xlnm.Print_Area" localSheetId="0">Matriz!$A$1:$Y$37</definedName>
    <definedName name="_xlnm.Print_Area" localSheetId="1">PLANEACION!$A$1:$Y$6</definedName>
    <definedName name="_xlnm.Print_Area" localSheetId="2">SELECCION!$A$1:$Y$4</definedName>
    <definedName name="_xlnm.Print_Titles" localSheetId="3">CONTRATACION!$1:$2</definedName>
    <definedName name="_xlnm.Print_Titles" localSheetId="4">EJECUCION!$1:$2</definedName>
    <definedName name="_xlnm.Print_Titles" localSheetId="0">Matriz!$9:$10</definedName>
    <definedName name="_xlnm.Print_Titles" localSheetId="1">PLANEACION!$1:$2</definedName>
    <definedName name="_xlnm.Print_Titles" localSheetId="2">SELECCION!$1:$2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4" i="1" l="1"/>
  <c r="V24" i="1" s="1"/>
  <c r="Z24" i="1" s="1"/>
  <c r="M24" i="1"/>
  <c r="N24" i="1" s="1"/>
  <c r="U14" i="1" l="1"/>
  <c r="V14" i="1" s="1"/>
  <c r="Z14" i="1" s="1"/>
  <c r="M14" i="1"/>
  <c r="N14" i="1" s="1"/>
  <c r="U5" i="6" l="1"/>
  <c r="V5" i="6" s="1"/>
  <c r="Z5" i="6" s="1"/>
  <c r="M5" i="6"/>
  <c r="N5" i="6" s="1"/>
  <c r="U4" i="6"/>
  <c r="V4" i="6" s="1"/>
  <c r="Z4" i="6" s="1"/>
  <c r="M4" i="6"/>
  <c r="N4" i="6" s="1"/>
  <c r="U3" i="6"/>
  <c r="V3" i="6" s="1"/>
  <c r="Z3" i="6" s="1"/>
  <c r="M3" i="6"/>
  <c r="N3" i="6" s="1"/>
  <c r="U5" i="5"/>
  <c r="V5" i="5" s="1"/>
  <c r="Z5" i="5" s="1"/>
  <c r="M5" i="5"/>
  <c r="N5" i="5" s="1"/>
  <c r="U4" i="5"/>
  <c r="V4" i="5" s="1"/>
  <c r="Z4" i="5" s="1"/>
  <c r="M4" i="5"/>
  <c r="N4" i="5" s="1"/>
  <c r="U3" i="5"/>
  <c r="V3" i="5" s="1"/>
  <c r="Z3" i="5" s="1"/>
  <c r="M3" i="5"/>
  <c r="N3" i="5" s="1"/>
  <c r="U4" i="4"/>
  <c r="V4" i="4" s="1"/>
  <c r="Z4" i="4" s="1"/>
  <c r="M4" i="4"/>
  <c r="N4" i="4" s="1"/>
  <c r="U3" i="4"/>
  <c r="V3" i="4" s="1"/>
  <c r="Z3" i="4" s="1"/>
  <c r="M3" i="4"/>
  <c r="N3" i="4" s="1"/>
  <c r="U6" i="3"/>
  <c r="V6" i="3" s="1"/>
  <c r="Z6" i="3" s="1"/>
  <c r="M6" i="3"/>
  <c r="N6" i="3" s="1"/>
  <c r="U5" i="3"/>
  <c r="V5" i="3" s="1"/>
  <c r="Z5" i="3" s="1"/>
  <c r="M5" i="3"/>
  <c r="N5" i="3" s="1"/>
  <c r="U4" i="3"/>
  <c r="V4" i="3" s="1"/>
  <c r="Z4" i="3" s="1"/>
  <c r="M4" i="3"/>
  <c r="N4" i="3" s="1"/>
  <c r="U3" i="3"/>
  <c r="V3" i="3" s="1"/>
  <c r="Z3" i="3" s="1"/>
  <c r="M3" i="3"/>
  <c r="N3" i="3" s="1"/>
  <c r="U23" i="1" l="1"/>
  <c r="V23" i="1" s="1"/>
  <c r="Z23" i="1" s="1"/>
  <c r="M23" i="1"/>
  <c r="N23" i="1" s="1"/>
  <c r="U22" i="1"/>
  <c r="V22" i="1" s="1"/>
  <c r="Z22" i="1" s="1"/>
  <c r="M22" i="1"/>
  <c r="N22" i="1" s="1"/>
  <c r="U21" i="1"/>
  <c r="V21" i="1" s="1"/>
  <c r="Z21" i="1" s="1"/>
  <c r="M21" i="1"/>
  <c r="N21" i="1" s="1"/>
  <c r="U20" i="1"/>
  <c r="V20" i="1" s="1"/>
  <c r="Z20" i="1" s="1"/>
  <c r="M20" i="1"/>
  <c r="N20" i="1" s="1"/>
  <c r="U19" i="1"/>
  <c r="V19" i="1" s="1"/>
  <c r="Z19" i="1" s="1"/>
  <c r="M19" i="1"/>
  <c r="N19" i="1" s="1"/>
  <c r="U18" i="1"/>
  <c r="V18" i="1" s="1"/>
  <c r="Z18" i="1" s="1"/>
  <c r="M18" i="1"/>
  <c r="N18" i="1" s="1"/>
  <c r="U17" i="1"/>
  <c r="V17" i="1" s="1"/>
  <c r="Z17" i="1" s="1"/>
  <c r="M17" i="1"/>
  <c r="N17" i="1" s="1"/>
  <c r="U16" i="1"/>
  <c r="V16" i="1" s="1"/>
  <c r="Z16" i="1" s="1"/>
  <c r="M16" i="1"/>
  <c r="N16" i="1" s="1"/>
  <c r="U15" i="1"/>
  <c r="V15" i="1" s="1"/>
  <c r="Z15" i="1" s="1"/>
  <c r="M15" i="1"/>
  <c r="N15" i="1" s="1"/>
  <c r="U13" i="1"/>
  <c r="V13" i="1" s="1"/>
  <c r="Z13" i="1" s="1"/>
  <c r="M13" i="1"/>
  <c r="N13" i="1" s="1"/>
  <c r="U12" i="1"/>
  <c r="V12" i="1" s="1"/>
  <c r="Z12" i="1" s="1"/>
  <c r="M12" i="1"/>
  <c r="N12" i="1" s="1"/>
  <c r="U11" i="1"/>
  <c r="V11" i="1" s="1"/>
  <c r="M11" i="1"/>
  <c r="N11" i="1" s="1"/>
  <c r="Z11" i="1" l="1"/>
  <c r="B83" i="2"/>
  <c r="B84" i="2"/>
  <c r="B85" i="2"/>
  <c r="B86" i="2"/>
  <c r="B87" i="2"/>
  <c r="B88" i="2"/>
  <c r="B89" i="2"/>
  <c r="B90" i="2"/>
  <c r="B91" i="2"/>
  <c r="B92" i="2"/>
  <c r="I24" i="1" s="1"/>
  <c r="B93" i="2"/>
  <c r="B94" i="2"/>
  <c r="B95" i="2"/>
  <c r="B96" i="2"/>
  <c r="B97" i="2"/>
  <c r="B98" i="2"/>
  <c r="B99" i="2"/>
  <c r="B100" i="2"/>
  <c r="B101" i="2"/>
  <c r="B102" i="2"/>
  <c r="B82" i="2"/>
  <c r="I14" i="1" s="1"/>
  <c r="I4" i="3" l="1"/>
  <c r="I3" i="5"/>
  <c r="I5" i="6"/>
  <c r="I6" i="3"/>
  <c r="I5" i="3"/>
  <c r="I3" i="3"/>
  <c r="I12" i="1"/>
  <c r="I13" i="1"/>
  <c r="I18" i="1"/>
  <c r="I11" i="1"/>
  <c r="I23" i="1"/>
  <c r="I15" i="1"/>
  <c r="I3" i="6"/>
  <c r="I5" i="5"/>
  <c r="I4" i="6"/>
  <c r="I4" i="5"/>
  <c r="I3" i="4"/>
  <c r="I4" i="4"/>
  <c r="I21" i="1"/>
  <c r="I19" i="1"/>
  <c r="I16" i="1"/>
  <c r="I20" i="1"/>
  <c r="I17" i="1"/>
  <c r="I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.nn</author>
    <author>Nelly Quintero Navarrete</author>
  </authors>
  <commentList>
    <comment ref="A10" authorId="0" shapeId="0" xr:uid="{00000000-0006-0000-0000-000001000000}">
      <text>
        <r>
          <rPr>
            <b/>
            <sz val="9"/>
            <color indexed="81"/>
            <rFont val="Tahoma"/>
            <family val="2"/>
          </rPr>
          <t>Oculte líneas sobrantes</t>
        </r>
      </text>
    </comment>
    <comment ref="M10" authorId="0" shapeId="0" xr:uid="{00000000-0006-0000-0000-000002000000}">
      <text>
        <r>
          <rPr>
            <b/>
            <sz val="9"/>
            <color indexed="81"/>
            <rFont val="Tahoma"/>
            <family val="2"/>
          </rPr>
          <t>Sume los valores de la probabilidad y el impacto</t>
        </r>
        <r>
          <rPr>
            <sz val="9"/>
            <color indexed="81"/>
            <rFont val="Tahoma"/>
            <family val="2"/>
          </rPr>
          <t xml:space="preserve">
</t>
        </r>
      </text>
    </comment>
    <comment ref="N10" authorId="1" shapeId="0" xr:uid="{00000000-0006-0000-0000-000003000000}">
      <text>
        <r>
          <rPr>
            <sz val="9"/>
            <color indexed="81"/>
            <rFont val="Tahoma"/>
            <family val="2"/>
          </rPr>
          <t xml:space="preserve">Este campo se modifica de acuerdo con el dato que se registre en el nivel de riesgo
</t>
        </r>
      </text>
    </comment>
    <comment ref="U10" authorId="0" shapeId="0" xr:uid="{00000000-0006-0000-0000-000004000000}">
      <text>
        <r>
          <rPr>
            <b/>
            <sz val="9"/>
            <color indexed="81"/>
            <rFont val="Tahoma"/>
            <family val="2"/>
          </rPr>
          <t>Sume los valores de probabilidad e impacto residual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.nn</author>
    <author>Nelly Quintero Navarrete</author>
  </authors>
  <commentList>
    <comment ref="A2" authorId="0" shapeId="0" xr:uid="{64347F46-D862-459A-8E3C-0993B984ECF8}">
      <text>
        <r>
          <rPr>
            <b/>
            <sz val="9"/>
            <color indexed="81"/>
            <rFont val="Tahoma"/>
            <family val="2"/>
          </rPr>
          <t>Oculte líneas sobrantes</t>
        </r>
      </text>
    </comment>
    <comment ref="M2" authorId="0" shapeId="0" xr:uid="{7DC19105-DC51-461D-A598-53DA203A70F4}">
      <text>
        <r>
          <rPr>
            <b/>
            <sz val="9"/>
            <color indexed="81"/>
            <rFont val="Tahoma"/>
            <family val="2"/>
          </rPr>
          <t>Sume los valores de la probabilidad y el impacto</t>
        </r>
        <r>
          <rPr>
            <sz val="9"/>
            <color indexed="81"/>
            <rFont val="Tahoma"/>
            <family val="2"/>
          </rPr>
          <t xml:space="preserve">
</t>
        </r>
      </text>
    </comment>
    <comment ref="N2" authorId="1" shapeId="0" xr:uid="{A5E9C268-58C3-40DD-90F3-0D48D06E37D5}">
      <text>
        <r>
          <rPr>
            <sz val="9"/>
            <color indexed="81"/>
            <rFont val="Tahoma"/>
            <family val="2"/>
          </rPr>
          <t xml:space="preserve">Este campo se modifica de acuerdo con el dato que se registre en el nivel de riesgo
</t>
        </r>
      </text>
    </comment>
    <comment ref="U2" authorId="0" shapeId="0" xr:uid="{23401E7B-A7BC-4B1F-9D37-39CAC8F32057}">
      <text>
        <r>
          <rPr>
            <b/>
            <sz val="9"/>
            <color indexed="81"/>
            <rFont val="Tahoma"/>
            <family val="2"/>
          </rPr>
          <t>Sume los valores de probabilidad e impacto residual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.nn</author>
    <author>Nelly Quintero Navarrete</author>
  </authors>
  <commentList>
    <comment ref="A2" authorId="0" shapeId="0" xr:uid="{8B4AECF0-BDF3-4EA0-BE01-B7B3F5EF6F0E}">
      <text>
        <r>
          <rPr>
            <b/>
            <sz val="9"/>
            <color indexed="81"/>
            <rFont val="Tahoma"/>
            <family val="2"/>
          </rPr>
          <t>Oculte líneas sobrantes</t>
        </r>
      </text>
    </comment>
    <comment ref="M2" authorId="0" shapeId="0" xr:uid="{FC5FC739-E7D8-4ADE-A93F-E5C7501DDBE5}">
      <text>
        <r>
          <rPr>
            <b/>
            <sz val="9"/>
            <color indexed="81"/>
            <rFont val="Tahoma"/>
            <family val="2"/>
          </rPr>
          <t>Sume los valores de la probabilidad y el impacto</t>
        </r>
        <r>
          <rPr>
            <sz val="9"/>
            <color indexed="81"/>
            <rFont val="Tahoma"/>
            <family val="2"/>
          </rPr>
          <t xml:space="preserve">
</t>
        </r>
      </text>
    </comment>
    <comment ref="N2" authorId="1" shapeId="0" xr:uid="{FAB9C4D3-6907-4732-8F58-D739FACCCD7A}">
      <text>
        <r>
          <rPr>
            <sz val="9"/>
            <color indexed="81"/>
            <rFont val="Tahoma"/>
            <family val="2"/>
          </rPr>
          <t xml:space="preserve">Este campo se modifica de acuerdo con el dato que se registre en el nivel de riesgo
</t>
        </r>
      </text>
    </comment>
    <comment ref="U2" authorId="0" shapeId="0" xr:uid="{C3A5376B-5D11-4FBC-9E8D-50473747FAE0}">
      <text>
        <r>
          <rPr>
            <b/>
            <sz val="9"/>
            <color indexed="81"/>
            <rFont val="Tahoma"/>
            <family val="2"/>
          </rPr>
          <t>Sume los valores de probabilidad e impacto residual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.nn</author>
    <author>Nelly Quintero Navarrete</author>
  </authors>
  <commentList>
    <comment ref="A2" authorId="0" shapeId="0" xr:uid="{F9DCD6EB-DA84-40FF-AE3B-86B548902C68}">
      <text>
        <r>
          <rPr>
            <b/>
            <sz val="9"/>
            <color indexed="81"/>
            <rFont val="Tahoma"/>
            <family val="2"/>
          </rPr>
          <t>Oculte líneas sobrantes</t>
        </r>
      </text>
    </comment>
    <comment ref="M2" authorId="0" shapeId="0" xr:uid="{CA9E1B8C-C848-4650-8CD9-F25BD75A2038}">
      <text>
        <r>
          <rPr>
            <b/>
            <sz val="9"/>
            <color indexed="81"/>
            <rFont val="Tahoma"/>
            <family val="2"/>
          </rPr>
          <t>Sume los valores de la probabilidad y el impacto</t>
        </r>
        <r>
          <rPr>
            <sz val="9"/>
            <color indexed="81"/>
            <rFont val="Tahoma"/>
            <family val="2"/>
          </rPr>
          <t xml:space="preserve">
</t>
        </r>
      </text>
    </comment>
    <comment ref="N2" authorId="1" shapeId="0" xr:uid="{D328F275-403E-4C2F-8DC9-1EE586E61926}">
      <text>
        <r>
          <rPr>
            <sz val="9"/>
            <color indexed="81"/>
            <rFont val="Tahoma"/>
            <family val="2"/>
          </rPr>
          <t xml:space="preserve">Este campo se modifica de acuerdo con el dato que se registre en el nivel de riesgo
</t>
        </r>
      </text>
    </comment>
    <comment ref="U2" authorId="0" shapeId="0" xr:uid="{B28C88A5-C8B7-4DD9-8CB6-983C752C070E}">
      <text>
        <r>
          <rPr>
            <b/>
            <sz val="9"/>
            <color indexed="81"/>
            <rFont val="Tahoma"/>
            <family val="2"/>
          </rPr>
          <t>Sume los valores de probabilidad e impacto residual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.nn</author>
    <author>Nelly Quintero Navarrete</author>
  </authors>
  <commentList>
    <comment ref="A2" authorId="0" shapeId="0" xr:uid="{260F83D3-204C-4FEB-BF7A-B9B051AC96AF}">
      <text>
        <r>
          <rPr>
            <b/>
            <sz val="9"/>
            <color indexed="81"/>
            <rFont val="Tahoma"/>
            <family val="2"/>
          </rPr>
          <t>Oculte líneas sobrantes</t>
        </r>
      </text>
    </comment>
    <comment ref="M2" authorId="0" shapeId="0" xr:uid="{20173EF6-6FD5-4003-A053-01F715B256C5}">
      <text>
        <r>
          <rPr>
            <b/>
            <sz val="9"/>
            <color indexed="81"/>
            <rFont val="Tahoma"/>
            <family val="2"/>
          </rPr>
          <t>Sume los valores de la probabilidad y el impacto</t>
        </r>
        <r>
          <rPr>
            <sz val="9"/>
            <color indexed="81"/>
            <rFont val="Tahoma"/>
            <family val="2"/>
          </rPr>
          <t xml:space="preserve">
</t>
        </r>
      </text>
    </comment>
    <comment ref="N2" authorId="1" shapeId="0" xr:uid="{A889AC45-51DF-48A4-AC3A-79A3145536A6}">
      <text>
        <r>
          <rPr>
            <sz val="9"/>
            <color indexed="81"/>
            <rFont val="Tahoma"/>
            <family val="2"/>
          </rPr>
          <t xml:space="preserve">Este campo se modifica de acuerdo con el dato que se registre en el nivel de riesgo
</t>
        </r>
      </text>
    </comment>
    <comment ref="U2" authorId="0" shapeId="0" xr:uid="{219E7A11-ECB3-44C5-BFD4-8769542919A4}">
      <text>
        <r>
          <rPr>
            <b/>
            <sz val="9"/>
            <color indexed="81"/>
            <rFont val="Tahoma"/>
            <family val="2"/>
          </rPr>
          <t>Sume los valores de probabilidad e impacto residual</t>
        </r>
      </text>
    </comment>
  </commentList>
</comments>
</file>

<file path=xl/sharedStrings.xml><?xml version="1.0" encoding="utf-8"?>
<sst xmlns="http://schemas.openxmlformats.org/spreadsheetml/2006/main" count="596" uniqueCount="209">
  <si>
    <t>MATRIZ DE ANALISIS DE RIESGO CONTRACTUAL</t>
  </si>
  <si>
    <t>OBJETO:</t>
  </si>
  <si>
    <t xml:space="preserve">Para prestación de servicios </t>
  </si>
  <si>
    <t>N° línea PAA</t>
  </si>
  <si>
    <t>XXX/20XX</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</si>
  <si>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</si>
  <si>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</si>
  <si>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</si>
  <si>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</si>
  <si>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</si>
  <si>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</si>
  <si>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</si>
  <si>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</si>
  <si>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</si>
  <si>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</si>
  <si>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</si>
  <si>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</si>
  <si>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</si>
  <si>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Descripción del  Riesgo</t>
  </si>
  <si>
    <t>Descripción de la Causa</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</si>
  <si>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</si>
  <si>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</si>
  <si>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</si>
  <si>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</si>
  <si>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</si>
  <si>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</si>
  <si>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</si>
  <si>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</si>
  <si>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</si>
  <si>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</si>
  <si>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</si>
  <si>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</si>
  <si>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</si>
  <si>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</si>
  <si>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</si>
  <si>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</si>
  <si>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</si>
  <si>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Observación</t>
  </si>
  <si>
    <t>Planeación</t>
  </si>
  <si>
    <t>General</t>
  </si>
  <si>
    <t>Interno</t>
  </si>
  <si>
    <t>Operacional (Incluye, tecnológico, de la naturaleza, regulatorio, políticos, sociales)</t>
  </si>
  <si>
    <t>Incumplir el cronograma</t>
  </si>
  <si>
    <t>Imprevisión de las áreas de origen</t>
  </si>
  <si>
    <t>Demoras en los trámites y retraso en el inicio de ejecución</t>
  </si>
  <si>
    <t>Hacer seguimiento con las dependencias que intervinieron en la estructuración del proceso de selección con el fin de agilizar las gestiones internas para poder cumplir con la fecha requerida para la ejecución contractual</t>
  </si>
  <si>
    <t>Jefe del área de origen</t>
  </si>
  <si>
    <t>A partir de la radicación en la SAC de la solicitud de inicio de planeación contractual</t>
  </si>
  <si>
    <t>Hasta la creación del proceso de contratación en el SECOP</t>
  </si>
  <si>
    <t>SI</t>
  </si>
  <si>
    <t>Comunicación constante con las partes involucradas en el proceso</t>
  </si>
  <si>
    <t>Una sola vez al inicio de la etapa de planeación</t>
  </si>
  <si>
    <t>Específico</t>
  </si>
  <si>
    <t>Elaborar Imprecisos estudios previos</t>
  </si>
  <si>
    <t>No tener establecidas los perfiles de de estudios y experiencia que debe cumplir el contratista</t>
  </si>
  <si>
    <t>El estudio previo no refleja los objetivos y el alcance de la contratación</t>
  </si>
  <si>
    <t>Establecer con claridad la necesidad, el objeto, alcance, experiencia y formación del contratista, plazo, etc. requeridos para ejecutar el objeto del contrato</t>
  </si>
  <si>
    <t>Equipo profesional asignado en la SAC</t>
  </si>
  <si>
    <t>NO</t>
  </si>
  <si>
    <t>Revisión por el equipo profesional asignado en la SAC al momento de radicación de la solicitud de contratación</t>
  </si>
  <si>
    <t>Determinar de manera imprecisa la necesidad por parte del area de origen</t>
  </si>
  <si>
    <t>No se verifica en el área de origen el alcance de las actividades que se pretenden cubrir con la contratación</t>
  </si>
  <si>
    <t>Incumplimiento de los objetivos del área de origen y por tanto deterioro en el cumplimiento de la misión isntitucional</t>
  </si>
  <si>
    <t>Validar si el objeto y alcance del contrato son coherentes con los objetivos de la Entidad</t>
  </si>
  <si>
    <t>Contratar sin los recursos suficientes par el proceso</t>
  </si>
  <si>
    <t>No contar con los recursos en la creacion de la linea para la ejecución del contrato</t>
  </si>
  <si>
    <t>Iniciar de manera tardía el proceso de contratación</t>
  </si>
  <si>
    <t xml:space="preserve">Se efectúa el debido estudio de presupuesto y se revisa la partida presupuestal para el cubrimiento del 100% de la necesidad planteada y se realizan los ajustes correspondientes.  </t>
  </si>
  <si>
    <t>Externo</t>
  </si>
  <si>
    <t>Generar el contrato sin que las garantias tengan la cobertura que permitan su liquidación en los eventos de terminación anormal o por imposición de sanciones o por existir saldos a liberar.</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</si>
  <si>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Por consiguiente, con fundamento en lo establecido en numeral 3.1.3.1 del Manual de Contratación de la Secretaría Distrital de Hacienda, el contrato debe liquidarse.
</t>
  </si>
  <si>
    <t>El contrato no tiene cobertura del o los amparos de la Garantía única durante el término de liquidación del contrato cuando se presenta una de las circunstancias establecidas en el numeral 3.1.3.1 del Manual de Contratación de la Secretaría Distrital de Hacienda.</t>
  </si>
  <si>
    <t>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6 meses más.</t>
  </si>
  <si>
    <t>Equipo profesional asignado en la SAC.</t>
  </si>
  <si>
    <t>El (la) Subdirector (a) al momento de revisar el documento de estudios previos y la minuta del contrato verifica que la cobertura del (los) amparo(s) de la garantía se extienda por el plazo total de ejecución del contrato y 6 meses más.</t>
  </si>
  <si>
    <t>Selección</t>
  </si>
  <si>
    <t>Presentar  Inhabilidades e incompatibilidades</t>
  </si>
  <si>
    <t>Que el contratista se encuentre incurso en una o varias causales de inhabilidad o incompatibilidad</t>
  </si>
  <si>
    <t>Necesidad de ubicar otro contratista que tenga la capacidad legal para contratar</t>
  </si>
  <si>
    <t>Verificar multas en el RNMC, antecedentes  disciplinarios, fiscales y de policía en las correspondientes paginas web.</t>
  </si>
  <si>
    <t>A partir de la creación del proceso de contratación en el SECOP II</t>
  </si>
  <si>
    <t>Hasta la creación del contrato en el SECOP II</t>
  </si>
  <si>
    <t>Una sola vez al inicio de la etapa de selección</t>
  </si>
  <si>
    <t>Incumplir con requisitos de idoneidad para la ejecución del contrato</t>
  </si>
  <si>
    <t>Que la persona seleccionada  no cumpla con el perfil requerido para la correcta ejecución del objeto contractual.</t>
  </si>
  <si>
    <t>Necesidad de ubicar otra persona que cumpla con el perfil requerido.</t>
  </si>
  <si>
    <t>Verificar con los documentos soporte de la hoja de vida, que la persona cumpla con la formación y experiencia requeridos por la Entidad para la ejecución del contrato</t>
  </si>
  <si>
    <t>Contratación</t>
  </si>
  <si>
    <t>Realizar la solicitud de expedicion de registro presupuestal con errores</t>
  </si>
  <si>
    <t>Fallta de experticia en los funcionarios asignados para estas actividades</t>
  </si>
  <si>
    <t>Demorar y generar reprocesos administrativos al interior de la Entidad para el inicio del contrato</t>
  </si>
  <si>
    <t xml:space="preserve">Acogerse a los procedimientos y normas y verificar la solicitud y expedición oportuna del registro presupuestal </t>
  </si>
  <si>
    <t>Profesional asignado en la SAF y técnico de la SAC a cargo de la contratación</t>
  </si>
  <si>
    <t>A partir  de la creaciónn del contrato en el SECOP</t>
  </si>
  <si>
    <t>Hasta la firma del contrato</t>
  </si>
  <si>
    <t>Seguimiento por el área de legalizaciones asignado en la SAC durante la etapa contractual</t>
  </si>
  <si>
    <t>Una sola vez al iniciar la etapa de contratación</t>
  </si>
  <si>
    <t>Presentar extemporáneamente las garantías</t>
  </si>
  <si>
    <t>El contratista no cumple los plazos establecidos para la entrega de garantías</t>
  </si>
  <si>
    <t>Retrasar en el inicio de ejecución</t>
  </si>
  <si>
    <t>Indicar al contratista que debe allegar los documentos respectivos para la legalización del contrato, en un plazo determinado</t>
  </si>
  <si>
    <t>Equipo de legalizaciones de la SAC encargados del tramite</t>
  </si>
  <si>
    <t>Seguimiento por el area de legalización de la SAC durante la etapa contractual</t>
  </si>
  <si>
    <t>Diario desde la firma del contrato</t>
  </si>
  <si>
    <t>Incumplir con el perfeccionamiento del contrato por parte de la persona a contratar</t>
  </si>
  <si>
    <t>La persona a contratar sin justa causa no suscribe el contrato</t>
  </si>
  <si>
    <t>Evaluar otras personas  idóneas para la prestación del servicio</t>
  </si>
  <si>
    <t>Seguimiento por el equipo profesional asignado en la SAC durante la etapa contractual</t>
  </si>
  <si>
    <t>Ejecución</t>
  </si>
  <si>
    <t>Incumplir con el objeto contractual</t>
  </si>
  <si>
    <r>
      <rPr>
        <b/>
        <sz val="8"/>
        <rFont val="Arial"/>
        <family val="2"/>
      </rPr>
      <t>Calidad deficiente:</t>
    </r>
    <r>
      <rPr>
        <sz val="8"/>
        <rFont val="Arial"/>
        <family val="2"/>
      </rPr>
      <t xml:space="preserve">  No cumplir con los requerimientos previstos en el contrato y en la solicitud de inicio de contratación</t>
    </r>
  </si>
  <si>
    <t>Prestación de servicio sin el cumplimiento de los parámetros establecidos en el contrato y en la solicitud de inico de contrtatación.</t>
  </si>
  <si>
    <t>El supervisor del contrato realiza los requerimientos a que haya lugar al contratista y evalúa si es necesario dar aplicación al artículo 86 de la ley 1474 de 2011 en lo referente al procedimiento para la aplicación de multas y sanciones</t>
  </si>
  <si>
    <t>Supervisor</t>
  </si>
  <si>
    <t xml:space="preserve">A partir de la firma del acta de inicio. </t>
  </si>
  <si>
    <t>hasta la terminación del contrato y/o su liquidación</t>
  </si>
  <si>
    <t>El supervisor debe establecer acciones de control Preventivas que permitan REDUCIR la probabilidad de ocurrencia del riesgo.</t>
  </si>
  <si>
    <t>Mensual</t>
  </si>
  <si>
    <t>Afectar la integridad, disponibilidad y /o confiabilidad de la informacion</t>
  </si>
  <si>
    <t>Falta de diligencia y cuidado por parte del Contratista</t>
  </si>
  <si>
    <t>Realizar la manipulación o mal uso de la información a que tenga acceso el contratista por razones del servicio y en desarrollo de sus actividades</t>
  </si>
  <si>
    <t>De conformidad con lo establecido en las obligaciones generales del contratista, éste se compromete a guardar total reserva de la información</t>
  </si>
  <si>
    <t>Contratista</t>
  </si>
  <si>
    <t>Seguimiento por el supervisor asignado al Contrato, durante la ejecución</t>
  </si>
  <si>
    <t xml:space="preserve">Incumplir las funciones de control por parte del supervisor </t>
  </si>
  <si>
    <t xml:space="preserve">Seguimiento inadecuado y control de la ejecución contractual por parte del supervisor. </t>
  </si>
  <si>
    <t xml:space="preserve">Permitir que la ejecucion del contrato no se realice dentro de los parametros del mismo. Incumplir con la calidad del contrato. </t>
  </si>
  <si>
    <t>El ordenador del gasto en la solicitud de inicio de planeación contractual designa la persona idónea para ejercer la supervisión del contrato, para lo cual manifiesta de manera expresa que el mismo tiene la competencia funcional e idoneidad para ejercer la citada supervisión.</t>
  </si>
  <si>
    <t>Ordenador del gasto</t>
  </si>
  <si>
    <t>Seguimiento por el ordenador del gasto, durante la ejecución</t>
  </si>
  <si>
    <t>Afectar las condiciones pactadas en el contrato por cambio normativo</t>
  </si>
  <si>
    <t xml:space="preserve">Cambio de regulación normativa que afecte el contrato  </t>
  </si>
  <si>
    <t>Incumplir el objeto del contrato  o efectuar una suspensión temporal</t>
  </si>
  <si>
    <t xml:space="preserve">Una vez sea expedida una disposición legal que afecte el valor del contrato, el supervisor debe evaluar si es necesario tramitar una modificacion contractual </t>
  </si>
  <si>
    <t>El supervisor debe establecer acciones de control preventivas que permitan reducir la probabilidad de ocurrencia del riesgo.</t>
  </si>
  <si>
    <t>Área de Origen</t>
  </si>
  <si>
    <t>Director del Área de Origen</t>
  </si>
  <si>
    <t>Nombre Completo</t>
  </si>
  <si>
    <t>Cargo</t>
  </si>
  <si>
    <t>Elaboró:</t>
  </si>
  <si>
    <t>Cosolidó Precontractual</t>
  </si>
  <si>
    <t>Consolidó Juridicamente</t>
  </si>
  <si>
    <t>Revisó:</t>
  </si>
  <si>
    <t xml:space="preserve">Contingente </t>
  </si>
  <si>
    <t>Incumplimiento del cronograma</t>
  </si>
  <si>
    <t>Hasta la proyección de los estudios y documentos previos</t>
  </si>
  <si>
    <t>Imprecisos estudios previos</t>
  </si>
  <si>
    <t>No tener establecidas las especificaciones técnicas que debe cumplir el contratista</t>
  </si>
  <si>
    <t>Insatisfacción de la necesidad</t>
  </si>
  <si>
    <t>Liquidación del contrato por terminación anormal o por imposición de sanciones o por existir saldos a liberar</t>
  </si>
  <si>
    <t>Inhabilidades e incompatibilidades</t>
  </si>
  <si>
    <t>Necesidad de ubicar otro profesional que tenga la capacidad legal para contratar</t>
  </si>
  <si>
    <t>A partir  de la proyección de los estudios y documentos previos</t>
  </si>
  <si>
    <t>Hasta la proyección de la certificación de idoneidad y experiencia</t>
  </si>
  <si>
    <t>Contratista no idóneo para la ejecución del contrato</t>
  </si>
  <si>
    <t>Que el contratista no cumpla con el perfil previsto para el cargo</t>
  </si>
  <si>
    <t>Necesidad de ubicar otro profesional que cumpla con el perfil solicitado para el cargo</t>
  </si>
  <si>
    <t>Verificar con los documentos soporte de la hoja de vida, que el profesional cumpla con la formación y experiencia requeridos por la Entidad para la ejecución del contrato</t>
  </si>
  <si>
    <t>Errores en la solicitud del registro presupuestal</t>
  </si>
  <si>
    <t>Demoras y reprocesos administrativos al interior de la Entidad</t>
  </si>
  <si>
    <t>A partir de la proyección de la certificación de idoneidad y experiencia</t>
  </si>
  <si>
    <t>Presentación extemporánea de las garantías</t>
  </si>
  <si>
    <t>Retraso en el inicio de ejecución</t>
  </si>
  <si>
    <t>Equipo de legalizaciones</t>
  </si>
  <si>
    <t>No se firma el contrato</t>
  </si>
  <si>
    <t>Alguna de las partes no está de acuerdo con las condiciones contractuales</t>
  </si>
  <si>
    <t>Evaluar otros profesionales  idoneos para la prestación del servicio</t>
  </si>
  <si>
    <t>Mala calidad</t>
  </si>
  <si>
    <t>Falta de experticia en el contratista</t>
  </si>
  <si>
    <t>Los productos no cumplen con los parametros establecidos en el contrato y los estudios previos</t>
  </si>
  <si>
    <t>Verificación del cumplimiento de las obligaciones pactadas, evaluando si es necesario dar aplicación a lo dispuesto en el artículo 86 de la Ley 1474 de 2011</t>
  </si>
  <si>
    <t>Seguimiento por el supervisor asignado al Contrato, durante la ejecución y de ser necesario efectuar la solicitud de inicio del proceso administrativo sancionatorio, de conformidad con lo establecido en el artículo 86 de la Ley 1474 de 2011</t>
  </si>
  <si>
    <t>Mal manejo de la información</t>
  </si>
  <si>
    <t>Manipulación o mal uso de la información que por razón del servicio y desarrollo de sus actividades obtenga</t>
  </si>
  <si>
    <t>Incumplimiento de condiciones contractuales</t>
  </si>
  <si>
    <t>El supervisor asignado no cumple con el perfil requerido para desarrollar ésta función</t>
  </si>
  <si>
    <t>Falta se seguimiento por parte del supervisor</t>
  </si>
  <si>
    <t>Clase de Riesgo</t>
  </si>
  <si>
    <t>Fuente de riesgo</t>
  </si>
  <si>
    <t>Tipo de riesgo</t>
  </si>
  <si>
    <t>Ambiental</t>
  </si>
  <si>
    <t>Económico/Financiero</t>
  </si>
  <si>
    <t>Estratégico</t>
  </si>
  <si>
    <t>Salud Ocupacional(Seguridad y Salud en el Trabajo)</t>
  </si>
  <si>
    <t>Seguridad de la Información</t>
  </si>
  <si>
    <t>Categorización probabilidad</t>
  </si>
  <si>
    <t xml:space="preserve">1_Raro </t>
  </si>
  <si>
    <t>2_Improbable</t>
  </si>
  <si>
    <t>3_Posible</t>
  </si>
  <si>
    <t>4_Probable</t>
  </si>
  <si>
    <t>5_Casi Cierto</t>
  </si>
  <si>
    <t>Impacto</t>
  </si>
  <si>
    <t>1_Insignificante</t>
  </si>
  <si>
    <t>2_Menor</t>
  </si>
  <si>
    <t>3_Moderado</t>
  </si>
  <si>
    <t>4_Mayor</t>
  </si>
  <si>
    <t>5_Catastrófico</t>
  </si>
  <si>
    <t>Nivel de riesgo</t>
  </si>
  <si>
    <t>Valoración del Riesgo</t>
  </si>
  <si>
    <t>Rango Mínimo</t>
  </si>
  <si>
    <t>Rango Máximo</t>
  </si>
  <si>
    <t>Nivel de Riesgo</t>
  </si>
  <si>
    <t>8, 9 y 10</t>
  </si>
  <si>
    <t>Bajo</t>
  </si>
  <si>
    <t>6 y 7</t>
  </si>
  <si>
    <t>Medio</t>
  </si>
  <si>
    <t>Alto</t>
  </si>
  <si>
    <t>2, 3 y 4</t>
  </si>
  <si>
    <t>Extremo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</si>
</sst>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8"/>
      <color theme="1"/>
      <name val="Calibri"/>
      <family val="2"/>
      <scheme val="minor"/>
    </font>
    <font>
      <sz val="8"/>
      <color theme="1"/>
      <name val="Arial"/>
      <family val="2"/>
    </font>
    <font>
      <sz val="8"/>
      <color rgb="FFFF0000"/>
      <name val="Arial"/>
      <family val="2"/>
    </font>
    <font>
      <sz val="9"/>
      <color theme="1"/>
      <name val="Calibri"/>
      <family val="2"/>
      <scheme val="minor"/>
    </font>
    <font>
      <sz val="9"/>
      <color theme="2" tint="-0.249977111117893"/>
      <name val="Calibri"/>
      <family val="2"/>
      <scheme val="minor"/>
    </font>
    <font>
      <sz val="8"/>
      <color theme="0"/>
      <name val="Calibri"/>
      <family val="2"/>
      <scheme val="minor"/>
    </font>
    <font>
      <sz val="8"/>
      <color theme="0"/>
      <name val="Arial"/>
      <family val="2"/>
    </font>
    <font>
      <b/>
      <sz val="1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9"/>
      <color indexed="81"/>
      <name val="Tahoma"/>
      <family val="2"/>
    </font>
    <font>
      <b/>
      <sz val="9"/>
      <color indexed="81"/>
      <name val="Tahoma"/>
      <family val="2"/>
    </font>
    <font>
      <sz val="8"/>
      <name val="Arial"/>
      <family val="2"/>
    </font>
    <font>
      <sz val="9"/>
      <name val="Calibri"/>
      <family val="2"/>
      <scheme val="minor"/>
    </font>
    <font>
      <sz val="10"/>
      <color rgb="FF000000"/>
      <name val="Arial"/>
      <family val="2"/>
    </font>
    <font>
      <b/>
      <sz val="8"/>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9" fontId="14" fillId="0" borderId="0" applyFont="0" applyFill="0" applyBorder="0" applyAlignment="0" applyProtection="0"/>
  </cellStyleXfs>
  <cellXfs count="88">
    <xf numFmtId="0" fontId="0" fillId="0" borderId="0" xfId="0"/>
    <xf numFmtId="0" fontId="1" fillId="0" borderId="0" xfId="0" applyFont="1"/>
    <xf numFmtId="0" fontId="16" fillId="0" borderId="5" xfId="0" applyFont="1" applyBorder="1" applyAlignment="1">
      <alignment horizontal="left" vertical="center"/>
    </xf>
    <xf numFmtId="0" fontId="17" fillId="0" borderId="5" xfId="0" applyFont="1" applyBorder="1" applyAlignment="1">
      <alignment horizontal="justify" vertical="center"/>
    </xf>
    <xf numFmtId="0" fontId="17" fillId="0" borderId="5" xfId="0" applyFont="1" applyBorder="1" applyAlignment="1">
      <alignment horizontal="left" vertical="center"/>
    </xf>
    <xf numFmtId="0" fontId="17" fillId="0" borderId="5" xfId="0" applyFont="1" applyFill="1" applyBorder="1" applyAlignment="1">
      <alignment horizontal="justify" vertical="center"/>
    </xf>
    <xf numFmtId="0" fontId="0" fillId="0" borderId="0" xfId="0" applyBorder="1" applyProtection="1">
      <protection locked="0"/>
    </xf>
    <xf numFmtId="0" fontId="0" fillId="0" borderId="0" xfId="0" applyFill="1" applyProtection="1">
      <protection locked="0"/>
    </xf>
    <xf numFmtId="0" fontId="2"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Protection="1">
      <protection locked="0"/>
    </xf>
    <xf numFmtId="0" fontId="0" fillId="2" borderId="0" xfId="0" applyFill="1" applyBorder="1" applyProtection="1">
      <protection locked="0"/>
    </xf>
    <xf numFmtId="0" fontId="5" fillId="0" borderId="0" xfId="0" applyFont="1" applyBorder="1" applyAlignment="1" applyProtection="1">
      <alignment horizontal="center"/>
      <protection locked="0"/>
    </xf>
    <xf numFmtId="0" fontId="2" fillId="0" borderId="0" xfId="0" applyFont="1" applyAlignment="1" applyProtection="1">
      <alignment horizontal="center"/>
      <protection locked="0"/>
    </xf>
    <xf numFmtId="0" fontId="0" fillId="0" borderId="0" xfId="0" applyProtection="1">
      <protection locked="0"/>
    </xf>
    <xf numFmtId="0" fontId="11" fillId="4" borderId="5" xfId="0" applyFont="1" applyFill="1" applyBorder="1" applyAlignment="1" applyProtection="1">
      <alignment horizontal="center" vertical="center" wrapText="1"/>
      <protection locked="0"/>
    </xf>
    <xf numFmtId="0" fontId="15" fillId="0" borderId="0" xfId="0" applyFont="1" applyProtection="1">
      <protection locked="0"/>
    </xf>
    <xf numFmtId="0" fontId="20" fillId="0" borderId="5"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left" vertical="center" wrapText="1"/>
      <protection locked="0"/>
    </xf>
    <xf numFmtId="14" fontId="20" fillId="0" borderId="5"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textRotation="90" wrapText="1"/>
      <protection locked="0"/>
    </xf>
    <xf numFmtId="0" fontId="1" fillId="0" borderId="0" xfId="0" applyFont="1" applyBorder="1" applyProtection="1">
      <protection locked="0"/>
    </xf>
    <xf numFmtId="0" fontId="9" fillId="0" borderId="0" xfId="0" applyFont="1" applyBorder="1" applyAlignment="1" applyProtection="1">
      <alignment horizontal="center" vertical="center"/>
      <protection locked="0"/>
    </xf>
    <xf numFmtId="0" fontId="10" fillId="0" borderId="4" xfId="0" applyFont="1" applyBorder="1" applyAlignment="1" applyProtection="1">
      <alignment vertical="center" wrapText="1"/>
      <protection locked="0"/>
    </xf>
    <xf numFmtId="0" fontId="0" fillId="0" borderId="4" xfId="0" applyBorder="1" applyProtection="1">
      <protection locked="0"/>
    </xf>
    <xf numFmtId="0" fontId="10" fillId="0" borderId="4"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9" fontId="20" fillId="0" borderId="5" xfId="1"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9" fontId="0" fillId="0" borderId="0" xfId="0" applyNumberFormat="1"/>
    <xf numFmtId="10" fontId="0" fillId="0" borderId="0" xfId="0" applyNumberFormat="1"/>
    <xf numFmtId="164" fontId="17" fillId="0" borderId="5" xfId="0" applyNumberFormat="1" applyFont="1" applyBorder="1" applyAlignment="1">
      <alignment horizontal="justify" vertical="center"/>
    </xf>
    <xf numFmtId="165" fontId="17" fillId="0" borderId="5" xfId="0" applyNumberFormat="1" applyFont="1" applyBorder="1" applyAlignment="1">
      <alignment horizontal="justify" vertical="center"/>
    </xf>
    <xf numFmtId="166" fontId="17" fillId="0" borderId="5" xfId="0" applyNumberFormat="1" applyFont="1" applyBorder="1" applyAlignment="1">
      <alignment horizontal="justify" vertical="center"/>
    </xf>
    <xf numFmtId="167" fontId="17" fillId="0" borderId="5" xfId="0" applyNumberFormat="1" applyFont="1" applyBorder="1" applyAlignment="1">
      <alignment horizontal="justify" vertical="center"/>
    </xf>
    <xf numFmtId="168" fontId="17" fillId="0" borderId="5" xfId="0" applyNumberFormat="1" applyFont="1" applyBorder="1" applyAlignment="1">
      <alignment horizontal="justify" vertical="center"/>
    </xf>
    <xf numFmtId="169" fontId="17" fillId="0" borderId="5" xfId="0" applyNumberFormat="1" applyFont="1" applyBorder="1" applyAlignment="1">
      <alignment horizontal="justify" vertical="center"/>
    </xf>
    <xf numFmtId="170" fontId="17" fillId="0" borderId="5" xfId="0" applyNumberFormat="1" applyFont="1" applyBorder="1" applyAlignment="1">
      <alignment horizontal="justify" vertical="center"/>
    </xf>
    <xf numFmtId="171" fontId="17" fillId="0" borderId="5" xfId="0" applyNumberFormat="1" applyFont="1" applyBorder="1" applyAlignment="1">
      <alignment horizontal="justify" vertical="center"/>
    </xf>
    <xf numFmtId="172" fontId="17" fillId="0" borderId="5" xfId="0" applyNumberFormat="1" applyFont="1" applyBorder="1" applyAlignment="1">
      <alignment horizontal="justify" vertical="center"/>
    </xf>
    <xf numFmtId="173" fontId="17" fillId="0" borderId="5" xfId="0" applyNumberFormat="1" applyFont="1" applyBorder="1" applyAlignment="1">
      <alignment horizontal="justify" vertical="center"/>
    </xf>
    <xf numFmtId="0" fontId="22" fillId="0" borderId="9" xfId="0" applyFont="1" applyBorder="1" applyAlignment="1">
      <alignment horizontal="center" vertical="center" wrapText="1"/>
    </xf>
    <xf numFmtId="0" fontId="22" fillId="0" borderId="11" xfId="0" applyFont="1" applyBorder="1" applyAlignment="1">
      <alignment horizontal="center" vertical="center"/>
    </xf>
    <xf numFmtId="0" fontId="22" fillId="6" borderId="12" xfId="0" applyFont="1" applyFill="1" applyBorder="1" applyAlignment="1">
      <alignment horizontal="center" vertical="center"/>
    </xf>
    <xf numFmtId="0" fontId="22" fillId="7" borderId="12" xfId="0" applyFont="1" applyFill="1" applyBorder="1" applyAlignment="1">
      <alignment horizontal="center" vertical="center"/>
    </xf>
    <xf numFmtId="0" fontId="22" fillId="8" borderId="12" xfId="0" applyFont="1" applyFill="1" applyBorder="1" applyAlignment="1">
      <alignment horizontal="center" vertical="center"/>
    </xf>
    <xf numFmtId="0" fontId="22" fillId="9" borderId="12" xfId="0" applyFont="1" applyFill="1" applyBorder="1" applyAlignment="1">
      <alignment horizontal="center" vertical="center"/>
    </xf>
    <xf numFmtId="0" fontId="0" fillId="0" borderId="9" xfId="0" applyBorder="1"/>
    <xf numFmtId="0" fontId="22" fillId="0" borderId="13" xfId="0" applyFont="1" applyBorder="1" applyAlignment="1">
      <alignment vertical="center" wrapText="1"/>
    </xf>
    <xf numFmtId="1" fontId="0" fillId="0" borderId="9" xfId="0" applyNumberFormat="1" applyBorder="1"/>
    <xf numFmtId="0" fontId="15" fillId="0" borderId="5" xfId="0" applyFont="1" applyBorder="1" applyAlignment="1" applyProtection="1">
      <alignment horizontal="center" vertical="center"/>
    </xf>
    <xf numFmtId="9" fontId="20" fillId="0" borderId="5" xfId="1"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wrapText="1"/>
      <protection hidden="1"/>
    </xf>
    <xf numFmtId="0" fontId="20" fillId="0" borderId="5" xfId="0" quotePrefix="1"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textRotation="90" wrapText="1"/>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vertical="center" wrapText="1"/>
      <protection locked="0"/>
    </xf>
    <xf numFmtId="0" fontId="20" fillId="8" borderId="5" xfId="0" applyFont="1" applyFill="1" applyBorder="1" applyAlignment="1" applyProtection="1">
      <alignment horizontal="center" vertical="center" wrapText="1"/>
      <protection locked="0"/>
    </xf>
    <xf numFmtId="0" fontId="20" fillId="10" borderId="5" xfId="0"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1" fillId="0" borderId="0"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4" fillId="0" borderId="0"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0" fillId="0" borderId="5" xfId="0" applyBorder="1" applyAlignment="1" applyProtection="1">
      <alignment horizontal="left"/>
      <protection locked="0"/>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43">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93065</xdr:colOff>
      <xdr:row>0</xdr:row>
      <xdr:rowOff>201706</xdr:rowOff>
    </xdr:from>
    <xdr:to>
      <xdr:col>12</xdr:col>
      <xdr:colOff>123265</xdr:colOff>
      <xdr:row>0</xdr:row>
      <xdr:rowOff>963202</xdr:rowOff>
    </xdr:to>
    <xdr:pic>
      <xdr:nvPicPr>
        <xdr:cNvPr id="2" name="Imagen 1" descr="20090907-secretaria-de-hacienda-una-tinta">
          <a:extLst>
            <a:ext uri="{FF2B5EF4-FFF2-40B4-BE49-F238E27FC236}">
              <a16:creationId xmlns:a16="http://schemas.microsoft.com/office/drawing/2014/main" id="{FF2447CC-EBFB-4D8E-902E-0F2C406F3A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1094" y="201706"/>
          <a:ext cx="893053" cy="761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
  <sheetViews>
    <sheetView tabSelected="1" view="pageBreakPreview" topLeftCell="A13" zoomScale="75" zoomScaleNormal="75" zoomScaleSheetLayoutView="75" workbookViewId="0">
      <selection activeCell="F15" sqref="F15"/>
    </sheetView>
  </sheetViews>
  <sheetFormatPr baseColWidth="10" defaultColWidth="11.42578125" defaultRowHeight="15" x14ac:dyDescent="0.25"/>
  <cols>
    <col min="1" max="1" width="8.42578125" style="14" customWidth="1"/>
    <col min="2" max="2" width="10.28515625" style="14" customWidth="1"/>
    <col min="3" max="3" width="10" style="14" customWidth="1"/>
    <col min="4" max="4" width="6.7109375" style="14" customWidth="1"/>
    <col min="5" max="5" width="14.5703125" style="14" customWidth="1"/>
    <col min="6" max="6" width="19.5703125" style="14" customWidth="1"/>
    <col min="7" max="7" width="19.28515625" style="14" customWidth="1"/>
    <col min="8" max="9" width="6.85546875" style="14" customWidth="1"/>
    <col min="10" max="10" width="16.7109375" style="14" customWidth="1"/>
    <col min="11" max="11" width="11.85546875" style="14" customWidth="1"/>
    <col min="12" max="12" width="12.85546875" style="14" customWidth="1"/>
    <col min="13" max="13" width="8.140625" style="14" bestFit="1" customWidth="1"/>
    <col min="14" max="14" width="9.28515625" style="14" customWidth="1"/>
    <col min="15" max="15" width="16.28515625" style="14" customWidth="1"/>
    <col min="16" max="16" width="9.42578125" style="14" customWidth="1"/>
    <col min="17" max="17" width="10.28515625" style="14" customWidth="1"/>
    <col min="18" max="18" width="10.7109375" style="14" customWidth="1"/>
    <col min="19" max="19" width="11.140625" style="14" customWidth="1"/>
    <col min="20" max="20" width="12.28515625" style="14" customWidth="1"/>
    <col min="21" max="21" width="6.7109375" style="14" customWidth="1"/>
    <col min="22" max="22" width="8.85546875" style="14" customWidth="1"/>
    <col min="23" max="23" width="6.7109375" style="14" customWidth="1"/>
    <col min="24" max="24" width="16.5703125" style="14" customWidth="1"/>
    <col min="25" max="25" width="10.7109375" style="14" customWidth="1"/>
    <col min="26" max="26" width="37.42578125" style="14" bestFit="1" customWidth="1"/>
    <col min="27" max="16384" width="11.42578125" style="14"/>
  </cols>
  <sheetData>
    <row r="1" spans="1:26" s="6" customFormat="1" ht="83.25" customHeight="1" x14ac:dyDescent="0.3">
      <c r="A1" s="66"/>
      <c r="B1" s="66"/>
      <c r="C1" s="66"/>
      <c r="D1" s="66"/>
      <c r="E1" s="66"/>
      <c r="F1" s="66"/>
      <c r="G1" s="66"/>
      <c r="H1" s="66"/>
      <c r="I1" s="66"/>
      <c r="J1" s="66"/>
      <c r="K1" s="66"/>
      <c r="L1" s="66"/>
      <c r="M1" s="66"/>
      <c r="N1" s="66"/>
      <c r="O1" s="66"/>
      <c r="P1" s="66"/>
      <c r="Q1" s="66"/>
      <c r="R1" s="66"/>
      <c r="S1" s="66"/>
      <c r="T1" s="66"/>
      <c r="U1" s="66"/>
      <c r="V1" s="66"/>
      <c r="W1" s="66"/>
      <c r="X1" s="66"/>
      <c r="Y1" s="66"/>
    </row>
    <row r="2" spans="1:26" s="7" customFormat="1" ht="15.75" x14ac:dyDescent="0.25">
      <c r="A2" s="67" t="s">
        <v>0</v>
      </c>
      <c r="B2" s="67"/>
      <c r="C2" s="67"/>
      <c r="D2" s="67"/>
      <c r="E2" s="67"/>
      <c r="F2" s="67"/>
      <c r="G2" s="67"/>
      <c r="H2" s="67"/>
      <c r="I2" s="67"/>
      <c r="J2" s="67"/>
      <c r="K2" s="67"/>
      <c r="L2" s="67"/>
      <c r="M2" s="67"/>
      <c r="N2" s="67"/>
      <c r="O2" s="67"/>
      <c r="P2" s="67"/>
      <c r="Q2" s="67"/>
      <c r="R2" s="67"/>
      <c r="S2" s="67"/>
      <c r="T2" s="67"/>
      <c r="U2" s="67"/>
      <c r="V2" s="67"/>
      <c r="W2" s="67"/>
      <c r="X2" s="67"/>
      <c r="Y2" s="67"/>
    </row>
    <row r="3" spans="1:26" s="7" customFormat="1" x14ac:dyDescent="0.25">
      <c r="A3" s="8"/>
      <c r="B3" s="9"/>
      <c r="C3" s="9"/>
      <c r="D3" s="9"/>
      <c r="E3" s="9"/>
      <c r="F3" s="9"/>
      <c r="G3" s="9"/>
      <c r="H3" s="10"/>
      <c r="I3" s="10"/>
      <c r="J3" s="10"/>
      <c r="K3" s="10"/>
      <c r="L3" s="10"/>
      <c r="M3" s="10"/>
      <c r="N3" s="10"/>
      <c r="O3" s="10"/>
      <c r="P3" s="10"/>
      <c r="Q3" s="10"/>
      <c r="R3" s="10"/>
      <c r="S3" s="10"/>
      <c r="T3" s="10"/>
      <c r="U3" s="10"/>
      <c r="V3" s="10"/>
      <c r="W3" s="10"/>
      <c r="X3" s="10"/>
      <c r="Y3" s="10"/>
    </row>
    <row r="4" spans="1:26" s="7" customFormat="1" ht="21" customHeight="1" x14ac:dyDescent="0.25">
      <c r="A4" s="8" t="s">
        <v>1</v>
      </c>
      <c r="B4" s="10"/>
      <c r="C4" s="78" t="s">
        <v>2</v>
      </c>
      <c r="D4" s="79"/>
      <c r="E4" s="79"/>
      <c r="F4" s="79"/>
      <c r="G4" s="79"/>
      <c r="H4" s="79"/>
      <c r="I4" s="79"/>
      <c r="J4" s="79"/>
      <c r="K4" s="79"/>
      <c r="L4" s="79"/>
      <c r="M4" s="79"/>
      <c r="N4" s="79"/>
      <c r="O4" s="79"/>
      <c r="P4" s="79"/>
      <c r="Q4" s="79"/>
      <c r="R4" s="79"/>
      <c r="S4" s="79"/>
      <c r="T4" s="79"/>
      <c r="U4" s="79"/>
      <c r="V4" s="79"/>
      <c r="W4" s="79"/>
      <c r="X4" s="79"/>
      <c r="Y4" s="79"/>
      <c r="Z4" s="11"/>
    </row>
    <row r="5" spans="1:26" s="7" customFormat="1" ht="21" customHeight="1" x14ac:dyDescent="0.25">
      <c r="A5" s="8"/>
      <c r="B5" s="10"/>
      <c r="C5" s="80"/>
      <c r="D5" s="81"/>
      <c r="E5" s="81"/>
      <c r="F5" s="81"/>
      <c r="G5" s="81"/>
      <c r="H5" s="81"/>
      <c r="I5" s="81"/>
      <c r="J5" s="81"/>
      <c r="K5" s="81"/>
      <c r="L5" s="81"/>
      <c r="M5" s="81"/>
      <c r="N5" s="81"/>
      <c r="O5" s="81"/>
      <c r="P5" s="81"/>
      <c r="Q5" s="81"/>
      <c r="R5" s="81"/>
      <c r="S5" s="81"/>
      <c r="T5" s="81"/>
      <c r="U5" s="81"/>
      <c r="V5" s="81"/>
      <c r="W5" s="81"/>
      <c r="X5" s="81"/>
      <c r="Y5" s="81"/>
      <c r="Z5" s="11"/>
    </row>
    <row r="6" spans="1:26" s="7" customFormat="1" x14ac:dyDescent="0.25">
      <c r="A6" s="8"/>
      <c r="B6" s="9"/>
      <c r="C6" s="9"/>
      <c r="D6" s="9"/>
      <c r="E6" s="9"/>
      <c r="F6" s="9"/>
      <c r="G6" s="9"/>
      <c r="H6" s="10"/>
      <c r="I6" s="10"/>
      <c r="J6" s="10"/>
      <c r="K6" s="10"/>
      <c r="L6" s="10"/>
      <c r="M6" s="10"/>
      <c r="N6" s="10"/>
      <c r="O6" s="10"/>
      <c r="P6" s="10"/>
      <c r="Q6" s="10"/>
      <c r="R6" s="10"/>
      <c r="S6" s="10"/>
      <c r="T6" s="10"/>
      <c r="U6" s="10"/>
      <c r="V6" s="10"/>
      <c r="W6" s="10"/>
      <c r="X6" s="10"/>
      <c r="Y6" s="10"/>
    </row>
    <row r="7" spans="1:26" s="7" customFormat="1" x14ac:dyDescent="0.25">
      <c r="A7" s="8" t="s">
        <v>3</v>
      </c>
      <c r="B7" s="6"/>
      <c r="C7" s="30" t="s">
        <v>4</v>
      </c>
      <c r="D7" s="21"/>
      <c r="E7" s="21"/>
      <c r="F7" s="21"/>
      <c r="G7" s="9"/>
      <c r="H7" s="10"/>
      <c r="I7" s="10"/>
      <c r="J7" s="10"/>
      <c r="K7" s="10"/>
      <c r="L7" s="10"/>
      <c r="M7" s="10"/>
      <c r="N7" s="10"/>
      <c r="O7" s="10"/>
      <c r="P7" s="10"/>
      <c r="Q7" s="10"/>
      <c r="R7" s="10"/>
      <c r="S7" s="10"/>
      <c r="T7" s="10"/>
      <c r="U7" s="10"/>
      <c r="V7" s="10"/>
      <c r="W7" s="10"/>
      <c r="X7" s="10"/>
      <c r="Y7" s="10"/>
    </row>
    <row r="8" spans="1:26" s="13" customFormat="1" ht="15" customHeight="1" x14ac:dyDescent="0.25">
      <c r="A8" s="12"/>
      <c r="B8" s="12"/>
      <c r="C8" s="12"/>
      <c r="D8" s="12"/>
      <c r="E8" s="12"/>
      <c r="F8" s="12"/>
      <c r="G8" s="12"/>
      <c r="H8" s="12"/>
      <c r="I8" s="12"/>
      <c r="J8" s="12"/>
      <c r="K8" s="12"/>
      <c r="L8" s="12"/>
      <c r="M8" s="12"/>
      <c r="N8" s="12"/>
      <c r="O8" s="12"/>
      <c r="P8" s="12"/>
      <c r="Q8" s="12"/>
      <c r="R8" s="12"/>
      <c r="S8" s="12"/>
      <c r="T8" s="12"/>
      <c r="U8" s="12"/>
      <c r="V8" s="12"/>
      <c r="W8" s="12"/>
      <c r="X8" s="12"/>
      <c r="Y8" s="12"/>
    </row>
    <row r="9" spans="1:26" ht="22.5" customHeight="1" x14ac:dyDescent="0.25">
      <c r="A9" s="71" t="s">
        <v>5</v>
      </c>
      <c r="B9" s="72"/>
      <c r="C9" s="72"/>
      <c r="D9" s="72"/>
      <c r="E9" s="72"/>
      <c r="F9" s="73"/>
      <c r="G9" s="62" t="s">
        <v>6</v>
      </c>
      <c r="H9" s="68" t="s">
        <v>7</v>
      </c>
      <c r="I9" s="69"/>
      <c r="J9" s="15" t="s">
        <v>8</v>
      </c>
      <c r="K9" s="71" t="s">
        <v>9</v>
      </c>
      <c r="L9" s="72"/>
      <c r="M9" s="72"/>
      <c r="N9" s="73"/>
      <c r="O9" s="74" t="s">
        <v>10</v>
      </c>
      <c r="P9" s="75"/>
      <c r="Q9" s="75"/>
      <c r="R9" s="76"/>
      <c r="S9" s="68" t="s">
        <v>11</v>
      </c>
      <c r="T9" s="77"/>
      <c r="U9" s="77"/>
      <c r="V9" s="77"/>
      <c r="W9" s="69"/>
      <c r="X9" s="70" t="s">
        <v>12</v>
      </c>
      <c r="Y9" s="70"/>
    </row>
    <row r="10" spans="1:26" s="16" customFormat="1" ht="80.25" customHeight="1" x14ac:dyDescent="0.25">
      <c r="A10" s="56" t="s">
        <v>13</v>
      </c>
      <c r="B10" s="56" t="s">
        <v>14</v>
      </c>
      <c r="C10" s="56" t="s">
        <v>15</v>
      </c>
      <c r="D10" s="56" t="s">
        <v>16</v>
      </c>
      <c r="E10" s="56" t="s">
        <v>17</v>
      </c>
      <c r="F10" s="17" t="s">
        <v>18</v>
      </c>
      <c r="G10" s="17" t="s">
        <v>19</v>
      </c>
      <c r="H10" s="56" t="s">
        <v>20</v>
      </c>
      <c r="I10" s="56" t="s">
        <v>21</v>
      </c>
      <c r="J10" s="17" t="s">
        <v>22</v>
      </c>
      <c r="K10" s="56" t="s">
        <v>23</v>
      </c>
      <c r="L10" s="56" t="s">
        <v>24</v>
      </c>
      <c r="M10" s="56" t="s">
        <v>25</v>
      </c>
      <c r="N10" s="56" t="s">
        <v>26</v>
      </c>
      <c r="O10" s="17" t="s">
        <v>10</v>
      </c>
      <c r="P10" s="56" t="s">
        <v>27</v>
      </c>
      <c r="Q10" s="56" t="s">
        <v>28</v>
      </c>
      <c r="R10" s="56" t="s">
        <v>29</v>
      </c>
      <c r="S10" s="56" t="s">
        <v>30</v>
      </c>
      <c r="T10" s="56" t="s">
        <v>31</v>
      </c>
      <c r="U10" s="56" t="s">
        <v>32</v>
      </c>
      <c r="V10" s="56" t="s">
        <v>33</v>
      </c>
      <c r="W10" s="56" t="s">
        <v>34</v>
      </c>
      <c r="X10" s="17" t="s">
        <v>35</v>
      </c>
      <c r="Y10" s="56" t="s">
        <v>36</v>
      </c>
      <c r="Z10" s="17" t="s">
        <v>37</v>
      </c>
    </row>
    <row r="11" spans="1:26" s="16" customFormat="1" ht="123.75" x14ac:dyDescent="0.25">
      <c r="A11" s="17">
        <v>1</v>
      </c>
      <c r="B11" s="17" t="s">
        <v>38</v>
      </c>
      <c r="C11" s="17" t="s">
        <v>39</v>
      </c>
      <c r="D11" s="17" t="s">
        <v>40</v>
      </c>
      <c r="E11" s="18" t="s">
        <v>41</v>
      </c>
      <c r="F11" s="18" t="s">
        <v>42</v>
      </c>
      <c r="G11" s="18" t="s">
        <v>43</v>
      </c>
      <c r="H11" s="29">
        <v>1</v>
      </c>
      <c r="I11" s="53">
        <f>IF(H11="","",VLOOKUP(H11,Listas!$A$82:$B$102,2,FALSE))</f>
        <v>0</v>
      </c>
      <c r="J11" s="18" t="s">
        <v>44</v>
      </c>
      <c r="K11" s="17">
        <v>3</v>
      </c>
      <c r="L11" s="17">
        <v>2</v>
      </c>
      <c r="M11" s="54">
        <f>IF(OR(K11="",L11=""),"",+K11+L11)</f>
        <v>5</v>
      </c>
      <c r="N11" s="55" t="str">
        <f>IF(OR(M11="",M11=0),"",LOOKUP(M11,Listas!$C$70:$E$73))</f>
        <v>Medio</v>
      </c>
      <c r="O11" s="18" t="s">
        <v>45</v>
      </c>
      <c r="P11" s="18" t="s">
        <v>46</v>
      </c>
      <c r="Q11" s="19" t="s">
        <v>47</v>
      </c>
      <c r="R11" s="19" t="s">
        <v>48</v>
      </c>
      <c r="S11" s="17">
        <v>1</v>
      </c>
      <c r="T11" s="17">
        <v>1</v>
      </c>
      <c r="U11" s="54">
        <f>IF(OR(S11="",T11=""),"",S11+T11)</f>
        <v>2</v>
      </c>
      <c r="V11" s="55" t="str">
        <f>IF(OR(U11="",U11=0),"",LOOKUP(U11,Listas!$C$70:$E$73))</f>
        <v>Bajo</v>
      </c>
      <c r="W11" s="17" t="s">
        <v>49</v>
      </c>
      <c r="X11" s="18" t="s">
        <v>50</v>
      </c>
      <c r="Y11" s="17" t="s">
        <v>51</v>
      </c>
      <c r="Z11" s="52" t="str">
        <f>IF(V11="","",IF(OR(V11=Listas!$E$72,V11=Listas!$E$73),"Supera el apetito de riesgo de la entidad",""))</f>
        <v/>
      </c>
    </row>
    <row r="12" spans="1:26" s="16" customFormat="1" ht="101.25" x14ac:dyDescent="0.25">
      <c r="A12" s="17">
        <v>2</v>
      </c>
      <c r="B12" s="17" t="s">
        <v>38</v>
      </c>
      <c r="C12" s="17" t="s">
        <v>52</v>
      </c>
      <c r="D12" s="17" t="s">
        <v>40</v>
      </c>
      <c r="E12" s="18" t="s">
        <v>41</v>
      </c>
      <c r="F12" s="18" t="s">
        <v>53</v>
      </c>
      <c r="G12" s="18" t="s">
        <v>54</v>
      </c>
      <c r="H12" s="29">
        <v>1</v>
      </c>
      <c r="I12" s="53">
        <f>IF(H12="","",VLOOKUP(H12,Listas!$A$82:$B$102,2,FALSE))</f>
        <v>0</v>
      </c>
      <c r="J12" s="18" t="s">
        <v>55</v>
      </c>
      <c r="K12" s="17">
        <v>2</v>
      </c>
      <c r="L12" s="17">
        <v>2</v>
      </c>
      <c r="M12" s="54">
        <f t="shared" ref="M12:M23" si="0">IF(OR(K12="",L12=""),"",+K12+L12)</f>
        <v>4</v>
      </c>
      <c r="N12" s="55" t="str">
        <f>IF(OR(M12="",M12=0),"",LOOKUP(M12,Listas!$C$70:$E$73))</f>
        <v>Bajo</v>
      </c>
      <c r="O12" s="18" t="s">
        <v>56</v>
      </c>
      <c r="P12" s="18" t="s">
        <v>57</v>
      </c>
      <c r="Q12" s="19" t="s">
        <v>47</v>
      </c>
      <c r="R12" s="19" t="s">
        <v>48</v>
      </c>
      <c r="S12" s="17">
        <v>1</v>
      </c>
      <c r="T12" s="17">
        <v>1</v>
      </c>
      <c r="U12" s="54">
        <f t="shared" ref="U12:U23" si="1">IF(OR(S12="",T12=""),"",S12+T12)</f>
        <v>2</v>
      </c>
      <c r="V12" s="55" t="str">
        <f>IF(OR(U12="",U12=0),"",LOOKUP(U12,Listas!$C$70:$E$73))</f>
        <v>Bajo</v>
      </c>
      <c r="W12" s="17" t="s">
        <v>58</v>
      </c>
      <c r="X12" s="18" t="s">
        <v>59</v>
      </c>
      <c r="Y12" s="17" t="s">
        <v>51</v>
      </c>
      <c r="Z12" s="52" t="str">
        <f>IF(V12="","",IF(OR(V12=Listas!$E$72,V12=Listas!$E$73),"Supera el apetito de riesgo de la entidad",""))</f>
        <v/>
      </c>
    </row>
    <row r="13" spans="1:26" s="16" customFormat="1" ht="78.75" x14ac:dyDescent="0.25">
      <c r="A13" s="17">
        <v>3</v>
      </c>
      <c r="B13" s="17" t="s">
        <v>38</v>
      </c>
      <c r="C13" s="17" t="s">
        <v>52</v>
      </c>
      <c r="D13" s="17" t="s">
        <v>40</v>
      </c>
      <c r="E13" s="18" t="s">
        <v>41</v>
      </c>
      <c r="F13" s="18" t="s">
        <v>60</v>
      </c>
      <c r="G13" s="18" t="s">
        <v>61</v>
      </c>
      <c r="H13" s="29">
        <v>1</v>
      </c>
      <c r="I13" s="53">
        <f>IF(H13="","",VLOOKUP(H13,Listas!$A$82:$B$102,2,FALSE))</f>
        <v>0</v>
      </c>
      <c r="J13" s="18" t="s">
        <v>62</v>
      </c>
      <c r="K13" s="17">
        <v>2</v>
      </c>
      <c r="L13" s="17">
        <v>3</v>
      </c>
      <c r="M13" s="54">
        <f t="shared" si="0"/>
        <v>5</v>
      </c>
      <c r="N13" s="55" t="str">
        <f>IF(OR(M13="",M13=0),"",LOOKUP(M13,Listas!$C$70:$E$73))</f>
        <v>Medio</v>
      </c>
      <c r="O13" s="18" t="s">
        <v>63</v>
      </c>
      <c r="P13" s="18" t="s">
        <v>57</v>
      </c>
      <c r="Q13" s="19" t="s">
        <v>47</v>
      </c>
      <c r="R13" s="19" t="s">
        <v>48</v>
      </c>
      <c r="S13" s="17">
        <v>1</v>
      </c>
      <c r="T13" s="17">
        <v>1</v>
      </c>
      <c r="U13" s="54">
        <f t="shared" si="1"/>
        <v>2</v>
      </c>
      <c r="V13" s="55" t="str">
        <f>IF(OR(U13="",U13=0),"",LOOKUP(U13,Listas!$C$70:$E$73))</f>
        <v>Bajo</v>
      </c>
      <c r="W13" s="17" t="s">
        <v>58</v>
      </c>
      <c r="X13" s="18" t="s">
        <v>59</v>
      </c>
      <c r="Y13" s="17" t="s">
        <v>51</v>
      </c>
      <c r="Z13" s="52" t="str">
        <f>IF(V13="","",IF(OR(V13=Listas!$E$72,V13=Listas!$E$73),"Supera el apetito de riesgo de la entidad",""))</f>
        <v/>
      </c>
    </row>
    <row r="14" spans="1:26" s="16" customFormat="1" ht="112.5" x14ac:dyDescent="0.25">
      <c r="A14" s="17">
        <v>4</v>
      </c>
      <c r="B14" s="17" t="s">
        <v>38</v>
      </c>
      <c r="C14" s="17" t="s">
        <v>52</v>
      </c>
      <c r="D14" s="17" t="s">
        <v>40</v>
      </c>
      <c r="E14" s="18" t="s">
        <v>41</v>
      </c>
      <c r="F14" s="18" t="s">
        <v>64</v>
      </c>
      <c r="G14" s="18" t="s">
        <v>65</v>
      </c>
      <c r="H14" s="29">
        <v>1</v>
      </c>
      <c r="I14" s="53">
        <f>IF(H14="","",VLOOKUP(H14,Listas!$A$82:$B$102,2,FALSE))</f>
        <v>0</v>
      </c>
      <c r="J14" s="18" t="s">
        <v>66</v>
      </c>
      <c r="K14" s="17">
        <v>2</v>
      </c>
      <c r="L14" s="17">
        <v>2</v>
      </c>
      <c r="M14" s="54">
        <f t="shared" ref="M14" si="2">IF(OR(K14="",L14=""),"",+K14+L14)</f>
        <v>4</v>
      </c>
      <c r="N14" s="55" t="str">
        <f>IF(OR(M14="",M14=0),"",LOOKUP(M14,Listas!$C$70:$E$73))</f>
        <v>Bajo</v>
      </c>
      <c r="O14" s="18" t="s">
        <v>67</v>
      </c>
      <c r="P14" s="18" t="s">
        <v>57</v>
      </c>
      <c r="Q14" s="19" t="s">
        <v>47</v>
      </c>
      <c r="R14" s="19" t="s">
        <v>48</v>
      </c>
      <c r="S14" s="17">
        <v>1</v>
      </c>
      <c r="T14" s="17">
        <v>1</v>
      </c>
      <c r="U14" s="54">
        <f t="shared" ref="U14" si="3">IF(OR(S14="",T14=""),"",S14+T14)</f>
        <v>2</v>
      </c>
      <c r="V14" s="55" t="str">
        <f>IF(OR(U14="",U14=0),"",LOOKUP(U14,Listas!$C$70:$E$73))</f>
        <v>Bajo</v>
      </c>
      <c r="W14" s="17" t="s">
        <v>58</v>
      </c>
      <c r="X14" s="18" t="s">
        <v>59</v>
      </c>
      <c r="Y14" s="17" t="s">
        <v>51</v>
      </c>
      <c r="Z14" s="52" t="str">
        <f>IF(V14="","",IF(OR(V14=Listas!$E$72,V14=Listas!$E$73),"Supera el apetito de riesgo de la entidad",""))</f>
        <v/>
      </c>
    </row>
    <row r="15" spans="1:26" s="16" customFormat="1" ht="247.5" x14ac:dyDescent="0.25">
      <c r="A15" s="17">
        <v>5</v>
      </c>
      <c r="B15" s="17" t="s">
        <v>38</v>
      </c>
      <c r="C15" s="17" t="s">
        <v>52</v>
      </c>
      <c r="D15" s="17" t="s">
        <v>68</v>
      </c>
      <c r="E15" s="18" t="s">
        <v>41</v>
      </c>
      <c r="F15" s="18" t="s">
        <v>69</v>
      </c>
      <c r="G15" s="18" t="s">
        <v>70</v>
      </c>
      <c r="H15" s="29">
        <v>1</v>
      </c>
      <c r="I15" s="53">
        <f>IF(H15="","",VLOOKUP(H15,Listas!$A$82:$B$102,2,FALSE))</f>
        <v>0</v>
      </c>
      <c r="J15" s="18" t="s">
        <v>71</v>
      </c>
      <c r="K15" s="17">
        <v>2</v>
      </c>
      <c r="L15" s="17">
        <v>2</v>
      </c>
      <c r="M15" s="54">
        <f t="shared" si="0"/>
        <v>4</v>
      </c>
      <c r="N15" s="55" t="str">
        <f>IF(OR(M15="",M15=0),"",LOOKUP(M15,Listas!$C$70:$E$73))</f>
        <v>Bajo</v>
      </c>
      <c r="O15" s="18" t="s">
        <v>72</v>
      </c>
      <c r="P15" s="18" t="s">
        <v>73</v>
      </c>
      <c r="Q15" s="19" t="s">
        <v>47</v>
      </c>
      <c r="R15" s="19" t="s">
        <v>48</v>
      </c>
      <c r="S15" s="17">
        <v>1</v>
      </c>
      <c r="T15" s="17">
        <v>1</v>
      </c>
      <c r="U15" s="54">
        <f t="shared" si="1"/>
        <v>2</v>
      </c>
      <c r="V15" s="55" t="str">
        <f>IF(OR(U15="",U15=0),"",LOOKUP(U15,Listas!$C$70:$E$73))</f>
        <v>Bajo</v>
      </c>
      <c r="W15" s="17" t="s">
        <v>49</v>
      </c>
      <c r="X15" s="18" t="s">
        <v>74</v>
      </c>
      <c r="Y15" s="17" t="s">
        <v>51</v>
      </c>
      <c r="Z15" s="52" t="str">
        <f>IF(V15="","",IF(OR(V15=Listas!$E$72,V15=Listas!$E$73),"Supera el apetito de riesgo de la entidad",""))</f>
        <v/>
      </c>
    </row>
    <row r="16" spans="1:26" s="16" customFormat="1" ht="67.5" x14ac:dyDescent="0.25">
      <c r="A16" s="59">
        <v>6</v>
      </c>
      <c r="B16" s="17" t="s">
        <v>75</v>
      </c>
      <c r="C16" s="17" t="s">
        <v>52</v>
      </c>
      <c r="D16" s="17" t="s">
        <v>68</v>
      </c>
      <c r="E16" s="18" t="s">
        <v>41</v>
      </c>
      <c r="F16" s="18" t="s">
        <v>76</v>
      </c>
      <c r="G16" s="18" t="s">
        <v>77</v>
      </c>
      <c r="H16" s="29">
        <v>0</v>
      </c>
      <c r="I16" s="53">
        <f>IF(H16="","",VLOOKUP(H16,Listas!$A$82:$B$102,2,FALSE))</f>
        <v>1</v>
      </c>
      <c r="J16" s="18" t="s">
        <v>78</v>
      </c>
      <c r="K16" s="17">
        <v>1</v>
      </c>
      <c r="L16" s="17">
        <v>2</v>
      </c>
      <c r="M16" s="54">
        <f t="shared" si="0"/>
        <v>3</v>
      </c>
      <c r="N16" s="55" t="str">
        <f>IF(OR(M16="",M16=0),"",LOOKUP(M16,Listas!$C$70:$E$73))</f>
        <v>Bajo</v>
      </c>
      <c r="O16" s="18" t="s">
        <v>79</v>
      </c>
      <c r="P16" s="18" t="s">
        <v>57</v>
      </c>
      <c r="Q16" s="19" t="s">
        <v>80</v>
      </c>
      <c r="R16" s="19" t="s">
        <v>81</v>
      </c>
      <c r="S16" s="17">
        <v>1</v>
      </c>
      <c r="T16" s="17">
        <v>1</v>
      </c>
      <c r="U16" s="54">
        <f t="shared" si="1"/>
        <v>2</v>
      </c>
      <c r="V16" s="55" t="str">
        <f>IF(OR(U16="",U16=0),"",LOOKUP(U16,Listas!$C$70:$E$73))</f>
        <v>Bajo</v>
      </c>
      <c r="W16" s="17" t="s">
        <v>49</v>
      </c>
      <c r="X16" s="18" t="s">
        <v>59</v>
      </c>
      <c r="Y16" s="17" t="s">
        <v>82</v>
      </c>
      <c r="Z16" s="52" t="str">
        <f>IF(V16="","",IF(OR(V16=Listas!$E$72,V16=Listas!$E$73),"Supera el apetito de riesgo de la entidad",""))</f>
        <v/>
      </c>
    </row>
    <row r="17" spans="1:26" s="16" customFormat="1" ht="112.5" x14ac:dyDescent="0.25">
      <c r="A17" s="59">
        <v>7</v>
      </c>
      <c r="B17" s="17" t="s">
        <v>75</v>
      </c>
      <c r="C17" s="17" t="s">
        <v>52</v>
      </c>
      <c r="D17" s="17" t="s">
        <v>68</v>
      </c>
      <c r="E17" s="18" t="s">
        <v>41</v>
      </c>
      <c r="F17" s="18" t="s">
        <v>83</v>
      </c>
      <c r="G17" s="18" t="s">
        <v>84</v>
      </c>
      <c r="H17" s="29">
        <v>0</v>
      </c>
      <c r="I17" s="53">
        <f>IF(H17="","",VLOOKUP(H17,Listas!$A$82:$B$102,2,FALSE))</f>
        <v>1</v>
      </c>
      <c r="J17" s="18" t="s">
        <v>85</v>
      </c>
      <c r="K17" s="17">
        <v>1</v>
      </c>
      <c r="L17" s="17">
        <v>2</v>
      </c>
      <c r="M17" s="54">
        <f t="shared" si="0"/>
        <v>3</v>
      </c>
      <c r="N17" s="55" t="str">
        <f>IF(OR(M17="",M17=0),"",LOOKUP(M17,Listas!$C$70:$E$73))</f>
        <v>Bajo</v>
      </c>
      <c r="O17" s="18" t="s">
        <v>86</v>
      </c>
      <c r="P17" s="18" t="s">
        <v>57</v>
      </c>
      <c r="Q17" s="19" t="s">
        <v>80</v>
      </c>
      <c r="R17" s="19" t="s">
        <v>81</v>
      </c>
      <c r="S17" s="17">
        <v>1</v>
      </c>
      <c r="T17" s="17">
        <v>1</v>
      </c>
      <c r="U17" s="54">
        <f t="shared" si="1"/>
        <v>2</v>
      </c>
      <c r="V17" s="55" t="str">
        <f>IF(OR(U17="",U17=0),"",LOOKUP(U17,Listas!$C$70:$E$73))</f>
        <v>Bajo</v>
      </c>
      <c r="W17" s="17" t="s">
        <v>49</v>
      </c>
      <c r="X17" s="18" t="s">
        <v>59</v>
      </c>
      <c r="Y17" s="17" t="s">
        <v>82</v>
      </c>
      <c r="Z17" s="52" t="str">
        <f>IF(V17="","",IF(OR(V17=Listas!$E$72,V17=Listas!$E$73),"Supera el apetito de riesgo de la entidad",""))</f>
        <v/>
      </c>
    </row>
    <row r="18" spans="1:26" s="16" customFormat="1" ht="90" x14ac:dyDescent="0.25">
      <c r="A18" s="60">
        <v>8</v>
      </c>
      <c r="B18" s="17" t="s">
        <v>87</v>
      </c>
      <c r="C18" s="17" t="s">
        <v>52</v>
      </c>
      <c r="D18" s="17" t="s">
        <v>40</v>
      </c>
      <c r="E18" s="18" t="s">
        <v>41</v>
      </c>
      <c r="F18" s="18" t="s">
        <v>88</v>
      </c>
      <c r="G18" s="18" t="s">
        <v>89</v>
      </c>
      <c r="H18" s="29">
        <v>1</v>
      </c>
      <c r="I18" s="53">
        <f>IF(H18="","",VLOOKUP(H18,Listas!$A$82:$B$102,2,FALSE))</f>
        <v>0</v>
      </c>
      <c r="J18" s="18" t="s">
        <v>90</v>
      </c>
      <c r="K18" s="17">
        <v>1</v>
      </c>
      <c r="L18" s="17">
        <v>2</v>
      </c>
      <c r="M18" s="54">
        <f t="shared" si="0"/>
        <v>3</v>
      </c>
      <c r="N18" s="55" t="str">
        <f>IF(OR(M18="",M18=0),"",LOOKUP(M18,Listas!$C$70:$E$73))</f>
        <v>Bajo</v>
      </c>
      <c r="O18" s="18" t="s">
        <v>91</v>
      </c>
      <c r="P18" s="18" t="s">
        <v>92</v>
      </c>
      <c r="Q18" s="19" t="s">
        <v>93</v>
      </c>
      <c r="R18" s="19" t="s">
        <v>94</v>
      </c>
      <c r="S18" s="17">
        <v>1</v>
      </c>
      <c r="T18" s="17">
        <v>1</v>
      </c>
      <c r="U18" s="54">
        <f t="shared" si="1"/>
        <v>2</v>
      </c>
      <c r="V18" s="55" t="str">
        <f>IF(OR(U18="",U18=0),"",LOOKUP(U18,Listas!$C$70:$E$73))</f>
        <v>Bajo</v>
      </c>
      <c r="W18" s="17" t="s">
        <v>58</v>
      </c>
      <c r="X18" s="18" t="s">
        <v>95</v>
      </c>
      <c r="Y18" s="17" t="s">
        <v>96</v>
      </c>
      <c r="Z18" s="52" t="str">
        <f>IF(V18="","",IF(OR(V18=Listas!$E$72,V18=Listas!$E$73),"Supera el apetito de riesgo de la entidad",""))</f>
        <v/>
      </c>
    </row>
    <row r="19" spans="1:26" s="16" customFormat="1" ht="78.75" x14ac:dyDescent="0.25">
      <c r="A19" s="60">
        <v>9</v>
      </c>
      <c r="B19" s="17" t="s">
        <v>87</v>
      </c>
      <c r="C19" s="17" t="s">
        <v>52</v>
      </c>
      <c r="D19" s="17" t="s">
        <v>68</v>
      </c>
      <c r="E19" s="18" t="s">
        <v>41</v>
      </c>
      <c r="F19" s="18" t="s">
        <v>97</v>
      </c>
      <c r="G19" s="18" t="s">
        <v>98</v>
      </c>
      <c r="H19" s="29">
        <v>0</v>
      </c>
      <c r="I19" s="53">
        <f>IF(H19="","",VLOOKUP(H19,Listas!$A$82:$B$102,2,FALSE))</f>
        <v>1</v>
      </c>
      <c r="J19" s="18" t="s">
        <v>99</v>
      </c>
      <c r="K19" s="17">
        <v>3</v>
      </c>
      <c r="L19" s="17">
        <v>2</v>
      </c>
      <c r="M19" s="54">
        <f t="shared" si="0"/>
        <v>5</v>
      </c>
      <c r="N19" s="55" t="str">
        <f>IF(OR(M19="",M19=0),"",LOOKUP(M19,Listas!$C$70:$E$73))</f>
        <v>Medio</v>
      </c>
      <c r="O19" s="18" t="s">
        <v>100</v>
      </c>
      <c r="P19" s="18" t="s">
        <v>101</v>
      </c>
      <c r="Q19" s="19" t="s">
        <v>93</v>
      </c>
      <c r="R19" s="19" t="s">
        <v>94</v>
      </c>
      <c r="S19" s="17">
        <v>1</v>
      </c>
      <c r="T19" s="17">
        <v>1</v>
      </c>
      <c r="U19" s="54">
        <f t="shared" si="1"/>
        <v>2</v>
      </c>
      <c r="V19" s="55" t="str">
        <f>IF(OR(U19="",U19=0),"",LOOKUP(U19,Listas!$C$70:$E$73))</f>
        <v>Bajo</v>
      </c>
      <c r="W19" s="17" t="s">
        <v>49</v>
      </c>
      <c r="X19" s="18" t="s">
        <v>102</v>
      </c>
      <c r="Y19" s="17" t="s">
        <v>103</v>
      </c>
      <c r="Z19" s="52" t="str">
        <f>IF(V19="","",IF(OR(V19=Listas!$E$72,V19=Listas!$E$73),"Supera el apetito de riesgo de la entidad",""))</f>
        <v/>
      </c>
    </row>
    <row r="20" spans="1:26" s="16" customFormat="1" ht="67.5" x14ac:dyDescent="0.25">
      <c r="A20" s="60">
        <v>10</v>
      </c>
      <c r="B20" s="17" t="s">
        <v>87</v>
      </c>
      <c r="C20" s="17" t="s">
        <v>52</v>
      </c>
      <c r="D20" s="17" t="s">
        <v>68</v>
      </c>
      <c r="E20" s="18" t="s">
        <v>41</v>
      </c>
      <c r="F20" s="18" t="s">
        <v>104</v>
      </c>
      <c r="G20" s="18" t="s">
        <v>105</v>
      </c>
      <c r="H20" s="29">
        <v>0</v>
      </c>
      <c r="I20" s="53">
        <f>IF(H20="","",VLOOKUP(H20,Listas!$A$82:$B$102,2,FALSE))</f>
        <v>1</v>
      </c>
      <c r="J20" s="18" t="s">
        <v>99</v>
      </c>
      <c r="K20" s="17">
        <v>1</v>
      </c>
      <c r="L20" s="17">
        <v>3</v>
      </c>
      <c r="M20" s="54">
        <f t="shared" si="0"/>
        <v>4</v>
      </c>
      <c r="N20" s="55" t="str">
        <f>IF(OR(M20="",M20=0),"",LOOKUP(M20,Listas!$C$70:$E$73))</f>
        <v>Bajo</v>
      </c>
      <c r="O20" s="18" t="s">
        <v>106</v>
      </c>
      <c r="P20" s="18" t="s">
        <v>46</v>
      </c>
      <c r="Q20" s="19" t="s">
        <v>93</v>
      </c>
      <c r="R20" s="19" t="s">
        <v>94</v>
      </c>
      <c r="S20" s="17">
        <v>1</v>
      </c>
      <c r="T20" s="17">
        <v>1</v>
      </c>
      <c r="U20" s="54">
        <f t="shared" si="1"/>
        <v>2</v>
      </c>
      <c r="V20" s="55" t="str">
        <f>IF(OR(U20="",U20=0),"",LOOKUP(U20,Listas!$C$70:$E$73))</f>
        <v>Bajo</v>
      </c>
      <c r="W20" s="17" t="s">
        <v>49</v>
      </c>
      <c r="X20" s="18" t="s">
        <v>107</v>
      </c>
      <c r="Y20" s="17" t="s">
        <v>96</v>
      </c>
      <c r="Z20" s="52" t="str">
        <f>IF(V20="","",IF(OR(V20=Listas!$E$72,V20=Listas!$E$73),"Supera el apetito de riesgo de la entidad",""))</f>
        <v/>
      </c>
    </row>
    <row r="21" spans="1:26" s="16" customFormat="1" ht="135" x14ac:dyDescent="0.25">
      <c r="A21" s="17">
        <v>11</v>
      </c>
      <c r="B21" s="17" t="s">
        <v>108</v>
      </c>
      <c r="C21" s="17" t="s">
        <v>52</v>
      </c>
      <c r="D21" s="17" t="s">
        <v>68</v>
      </c>
      <c r="E21" s="18" t="s">
        <v>41</v>
      </c>
      <c r="F21" s="18" t="s">
        <v>109</v>
      </c>
      <c r="G21" s="18" t="s">
        <v>110</v>
      </c>
      <c r="H21" s="29">
        <v>0</v>
      </c>
      <c r="I21" s="53">
        <f>IF(H21="","",VLOOKUP(H21,Listas!$A$82:$B$102,2,FALSE))</f>
        <v>1</v>
      </c>
      <c r="J21" s="18" t="s">
        <v>111</v>
      </c>
      <c r="K21" s="17">
        <v>2</v>
      </c>
      <c r="L21" s="17">
        <v>3</v>
      </c>
      <c r="M21" s="54">
        <f t="shared" si="0"/>
        <v>5</v>
      </c>
      <c r="N21" s="55" t="str">
        <f>IF(OR(M21="",M21=0),"",LOOKUP(M21,Listas!$C$70:$E$73))</f>
        <v>Medio</v>
      </c>
      <c r="O21" s="18" t="s">
        <v>112</v>
      </c>
      <c r="P21" s="18" t="s">
        <v>113</v>
      </c>
      <c r="Q21" s="19" t="s">
        <v>114</v>
      </c>
      <c r="R21" s="19" t="s">
        <v>115</v>
      </c>
      <c r="S21" s="17">
        <v>1</v>
      </c>
      <c r="T21" s="17">
        <v>1</v>
      </c>
      <c r="U21" s="54">
        <f t="shared" si="1"/>
        <v>2</v>
      </c>
      <c r="V21" s="55" t="str">
        <f>IF(OR(U21="",U21=0),"",LOOKUP(U21,Listas!$C$70:$E$73))</f>
        <v>Bajo</v>
      </c>
      <c r="W21" s="17" t="s">
        <v>49</v>
      </c>
      <c r="X21" s="17" t="s">
        <v>116</v>
      </c>
      <c r="Y21" s="17" t="s">
        <v>117</v>
      </c>
      <c r="Z21" s="52" t="str">
        <f>IF(V21="","",IF(OR(V21=Listas!$E$72,V21=Listas!$E$73),"Supera el apetito de riesgo de la entidad",""))</f>
        <v/>
      </c>
    </row>
    <row r="22" spans="1:26" s="16" customFormat="1" ht="90" x14ac:dyDescent="0.25">
      <c r="A22" s="17">
        <v>12</v>
      </c>
      <c r="B22" s="17" t="s">
        <v>108</v>
      </c>
      <c r="C22" s="17" t="s">
        <v>52</v>
      </c>
      <c r="D22" s="17" t="s">
        <v>68</v>
      </c>
      <c r="E22" s="18" t="s">
        <v>41</v>
      </c>
      <c r="F22" s="18" t="s">
        <v>118</v>
      </c>
      <c r="G22" s="18" t="s">
        <v>119</v>
      </c>
      <c r="H22" s="29">
        <v>0</v>
      </c>
      <c r="I22" s="53">
        <f>IF(H22="","",VLOOKUP(H22,Listas!$A$82:$B$102,2,FALSE))</f>
        <v>1</v>
      </c>
      <c r="J22" s="18" t="s">
        <v>120</v>
      </c>
      <c r="K22" s="17">
        <v>2</v>
      </c>
      <c r="L22" s="17">
        <v>3</v>
      </c>
      <c r="M22" s="54">
        <f t="shared" si="0"/>
        <v>5</v>
      </c>
      <c r="N22" s="55" t="str">
        <f>IF(OR(M22="",M22=0),"",LOOKUP(M22,Listas!$C$70:$E$73))</f>
        <v>Medio</v>
      </c>
      <c r="O22" s="18" t="s">
        <v>121</v>
      </c>
      <c r="P22" s="18" t="s">
        <v>122</v>
      </c>
      <c r="Q22" s="19" t="s">
        <v>114</v>
      </c>
      <c r="R22" s="19" t="s">
        <v>115</v>
      </c>
      <c r="S22" s="17">
        <v>1</v>
      </c>
      <c r="T22" s="17">
        <v>1</v>
      </c>
      <c r="U22" s="54">
        <f t="shared" si="1"/>
        <v>2</v>
      </c>
      <c r="V22" s="55" t="str">
        <f>IF(OR(U22="",U22=0),"",LOOKUP(U22,Listas!$C$70:$E$73))</f>
        <v>Bajo</v>
      </c>
      <c r="W22" s="17" t="s">
        <v>49</v>
      </c>
      <c r="X22" s="17" t="s">
        <v>123</v>
      </c>
      <c r="Y22" s="17" t="s">
        <v>117</v>
      </c>
      <c r="Z22" s="52" t="str">
        <f>IF(V22="","",IF(OR(V22=Listas!$E$72,V22=Listas!$E$73),"Supera el apetito de riesgo de la entidad",""))</f>
        <v/>
      </c>
    </row>
    <row r="23" spans="1:26" s="16" customFormat="1" ht="168.75" x14ac:dyDescent="0.25">
      <c r="A23" s="17">
        <v>13</v>
      </c>
      <c r="B23" s="17" t="s">
        <v>108</v>
      </c>
      <c r="C23" s="17" t="s">
        <v>52</v>
      </c>
      <c r="D23" s="17" t="s">
        <v>40</v>
      </c>
      <c r="E23" s="18" t="s">
        <v>41</v>
      </c>
      <c r="F23" s="18" t="s">
        <v>124</v>
      </c>
      <c r="G23" s="18" t="s">
        <v>125</v>
      </c>
      <c r="H23" s="29">
        <v>1</v>
      </c>
      <c r="I23" s="53">
        <f>IF(H23="","",VLOOKUP(H23,Listas!$A$82:$B$102,2,FALSE))</f>
        <v>0</v>
      </c>
      <c r="J23" s="18" t="s">
        <v>126</v>
      </c>
      <c r="K23" s="17">
        <v>1</v>
      </c>
      <c r="L23" s="17">
        <v>1</v>
      </c>
      <c r="M23" s="54">
        <f t="shared" si="0"/>
        <v>2</v>
      </c>
      <c r="N23" s="55" t="str">
        <f>IF(OR(M23="",M23=0),"",LOOKUP(M23,Listas!$C$70:$E$73))</f>
        <v>Bajo</v>
      </c>
      <c r="O23" s="18" t="s">
        <v>127</v>
      </c>
      <c r="P23" s="18" t="s">
        <v>128</v>
      </c>
      <c r="Q23" s="19" t="s">
        <v>114</v>
      </c>
      <c r="R23" s="19" t="s">
        <v>115</v>
      </c>
      <c r="S23" s="17">
        <v>1</v>
      </c>
      <c r="T23" s="17">
        <v>1</v>
      </c>
      <c r="U23" s="54">
        <f t="shared" si="1"/>
        <v>2</v>
      </c>
      <c r="V23" s="55" t="str">
        <f>IF(OR(U23="",U23=0),"",LOOKUP(U23,Listas!$C$70:$E$73))</f>
        <v>Bajo</v>
      </c>
      <c r="W23" s="17" t="s">
        <v>58</v>
      </c>
      <c r="X23" s="17" t="s">
        <v>129</v>
      </c>
      <c r="Y23" s="17" t="s">
        <v>117</v>
      </c>
      <c r="Z23" s="52" t="str">
        <f>IF(V23="","",IF(OR(V23=Listas!$E$72,V23=Listas!$E$73),"Supera el apetito de riesgo de la entidad",""))</f>
        <v/>
      </c>
    </row>
    <row r="24" spans="1:26" s="16" customFormat="1" ht="112.5" x14ac:dyDescent="0.25">
      <c r="A24" s="17">
        <v>14</v>
      </c>
      <c r="B24" s="17" t="s">
        <v>108</v>
      </c>
      <c r="C24" s="17" t="s">
        <v>52</v>
      </c>
      <c r="D24" s="17" t="s">
        <v>68</v>
      </c>
      <c r="E24" s="18" t="s">
        <v>41</v>
      </c>
      <c r="F24" s="18" t="s">
        <v>130</v>
      </c>
      <c r="G24" s="18" t="s">
        <v>131</v>
      </c>
      <c r="H24" s="29">
        <v>0.5</v>
      </c>
      <c r="I24" s="53">
        <f>IF(H24="","",VLOOKUP(H24,Listas!$A$82:$B$102,2,FALSE))</f>
        <v>0.5</v>
      </c>
      <c r="J24" s="18" t="s">
        <v>132</v>
      </c>
      <c r="K24" s="17">
        <v>1</v>
      </c>
      <c r="L24" s="17">
        <v>1</v>
      </c>
      <c r="M24" s="54">
        <f t="shared" ref="M24" si="4">IF(OR(K24="",L24=""),"",+K24+L24)</f>
        <v>2</v>
      </c>
      <c r="N24" s="55" t="str">
        <f>IF(OR(M24="",M24=0),"",LOOKUP(M24,Listas!$C$70:$E$73))</f>
        <v>Bajo</v>
      </c>
      <c r="O24" s="18" t="s">
        <v>133</v>
      </c>
      <c r="P24" s="18" t="s">
        <v>113</v>
      </c>
      <c r="Q24" s="19" t="s">
        <v>114</v>
      </c>
      <c r="R24" s="19" t="s">
        <v>115</v>
      </c>
      <c r="S24" s="17">
        <v>1</v>
      </c>
      <c r="T24" s="17">
        <v>1</v>
      </c>
      <c r="U24" s="54">
        <f t="shared" ref="U24" si="5">IF(OR(S24="",T24=""),"",S24+T24)</f>
        <v>2</v>
      </c>
      <c r="V24" s="55" t="str">
        <f>IF(OR(U24="",U24=0),"",LOOKUP(U24,Listas!$C$70:$E$73))</f>
        <v>Bajo</v>
      </c>
      <c r="W24" s="17" t="s">
        <v>58</v>
      </c>
      <c r="X24" s="17" t="s">
        <v>134</v>
      </c>
      <c r="Y24" s="17" t="s">
        <v>117</v>
      </c>
      <c r="Z24" s="52" t="str">
        <f>IF(V24="","",IF(OR(V24=Listas!$E$72,V24=Listas!$E$73),"Supera el apetito de riesgo de la entidad",""))</f>
        <v/>
      </c>
    </row>
    <row r="26" spans="1:26" x14ac:dyDescent="0.25">
      <c r="A26" s="57"/>
      <c r="B26" s="57" t="s">
        <v>135</v>
      </c>
      <c r="C26" s="22"/>
      <c r="D26" s="22"/>
      <c r="E26" s="22"/>
      <c r="F26" s="6"/>
      <c r="G26" s="6"/>
      <c r="H26" s="6"/>
      <c r="I26" s="6"/>
      <c r="J26" s="20"/>
      <c r="K26" s="20"/>
      <c r="L26" s="57"/>
      <c r="M26" s="6"/>
      <c r="N26" s="6"/>
      <c r="O26" s="57" t="s">
        <v>136</v>
      </c>
      <c r="P26" s="6"/>
      <c r="Q26" s="6"/>
      <c r="R26" s="6"/>
      <c r="S26" s="6"/>
      <c r="T26" s="6"/>
      <c r="U26" s="6"/>
      <c r="V26" s="6"/>
      <c r="W26" s="6"/>
      <c r="X26" s="6"/>
      <c r="Y26" s="6"/>
    </row>
    <row r="27" spans="1:26" ht="15" customHeight="1" x14ac:dyDescent="0.25">
      <c r="A27" s="22"/>
      <c r="B27" s="22"/>
      <c r="C27" s="22"/>
      <c r="D27" s="22"/>
      <c r="E27" s="22"/>
      <c r="F27" s="6"/>
      <c r="G27" s="6"/>
      <c r="H27" s="6"/>
      <c r="I27" s="6"/>
      <c r="J27" s="20"/>
      <c r="K27" s="20"/>
      <c r="L27" s="6"/>
      <c r="M27" s="6"/>
      <c r="N27" s="6"/>
      <c r="O27" s="6"/>
      <c r="P27" s="6"/>
      <c r="Q27" s="6"/>
      <c r="R27" s="6"/>
      <c r="S27" s="6"/>
      <c r="T27" s="6"/>
      <c r="U27" s="6"/>
      <c r="V27" s="6"/>
      <c r="W27" s="6"/>
      <c r="X27" s="6"/>
      <c r="Y27" s="6"/>
    </row>
    <row r="28" spans="1:26" x14ac:dyDescent="0.25">
      <c r="A28" s="6"/>
      <c r="B28" s="23"/>
      <c r="C28" s="23"/>
      <c r="D28" s="23"/>
      <c r="E28" s="23"/>
      <c r="F28" s="24"/>
      <c r="G28" s="25"/>
      <c r="H28" s="26"/>
      <c r="I28" s="27"/>
      <c r="J28" s="20"/>
      <c r="K28" s="20"/>
      <c r="L28" s="6"/>
      <c r="M28" s="6"/>
      <c r="N28" s="6"/>
      <c r="O28" s="6"/>
      <c r="P28" s="58"/>
      <c r="Q28" s="58"/>
      <c r="R28" s="58"/>
      <c r="S28" s="6"/>
      <c r="T28" s="6"/>
      <c r="U28" s="6"/>
      <c r="V28" s="6"/>
      <c r="W28" s="6"/>
      <c r="X28" s="6"/>
      <c r="Y28" s="6"/>
    </row>
    <row r="29" spans="1:26" x14ac:dyDescent="0.25">
      <c r="A29" s="6"/>
      <c r="B29" s="64" t="s">
        <v>137</v>
      </c>
      <c r="C29" s="64"/>
      <c r="D29" s="64"/>
      <c r="E29" s="64"/>
      <c r="F29" s="64"/>
      <c r="G29" s="64"/>
      <c r="H29" s="6"/>
      <c r="I29" s="6"/>
      <c r="J29" s="6"/>
      <c r="K29" s="6"/>
      <c r="L29" s="6"/>
      <c r="M29" s="6"/>
      <c r="N29" s="6"/>
      <c r="O29" s="65"/>
      <c r="P29" s="65"/>
      <c r="Q29" s="65"/>
      <c r="R29" s="65"/>
      <c r="S29" s="65"/>
      <c r="T29" s="65"/>
      <c r="U29" s="65"/>
      <c r="V29" s="6"/>
      <c r="W29" s="6"/>
      <c r="X29" s="6"/>
      <c r="Y29" s="6"/>
    </row>
    <row r="30" spans="1:26" x14ac:dyDescent="0.25">
      <c r="A30" s="6"/>
      <c r="B30" s="64" t="s">
        <v>138</v>
      </c>
      <c r="C30" s="64"/>
      <c r="D30" s="64"/>
      <c r="E30" s="64"/>
      <c r="F30" s="64"/>
      <c r="G30" s="64"/>
      <c r="H30" s="6"/>
      <c r="I30" s="6"/>
      <c r="J30" s="6"/>
      <c r="K30" s="6"/>
      <c r="L30" s="6"/>
      <c r="M30" s="6"/>
      <c r="N30" s="6"/>
      <c r="O30" s="64" t="s">
        <v>137</v>
      </c>
      <c r="P30" s="64"/>
      <c r="Q30" s="64"/>
      <c r="R30" s="64"/>
      <c r="S30" s="64"/>
      <c r="T30" s="64"/>
      <c r="U30" s="64"/>
      <c r="V30" s="6"/>
      <c r="W30" s="6"/>
      <c r="X30" s="6"/>
      <c r="Y30" s="6"/>
    </row>
    <row r="31" spans="1:26" x14ac:dyDescent="0.25">
      <c r="A31" s="6"/>
      <c r="B31" s="61"/>
      <c r="C31" s="61"/>
      <c r="D31" s="61"/>
      <c r="E31" s="61"/>
      <c r="F31" s="61"/>
      <c r="G31" s="61"/>
      <c r="H31" s="6"/>
      <c r="I31" s="6"/>
      <c r="J31" s="6"/>
      <c r="K31" s="6"/>
      <c r="L31" s="6"/>
      <c r="M31" s="6"/>
      <c r="N31" s="6"/>
      <c r="O31" s="64" t="s">
        <v>138</v>
      </c>
      <c r="P31" s="64"/>
      <c r="Q31" s="64"/>
      <c r="R31" s="64"/>
      <c r="S31" s="64"/>
      <c r="T31" s="64"/>
      <c r="U31" s="64"/>
      <c r="V31" s="6"/>
      <c r="W31" s="6"/>
      <c r="X31" s="6"/>
      <c r="Y31" s="6"/>
    </row>
    <row r="32" spans="1:26" x14ac:dyDescent="0.25">
      <c r="A32" s="82" t="s">
        <v>139</v>
      </c>
      <c r="B32" s="82"/>
      <c r="C32" s="83"/>
      <c r="D32" s="83"/>
      <c r="E32" s="83"/>
      <c r="F32" s="83"/>
      <c r="G32" s="83"/>
      <c r="H32" s="83"/>
      <c r="I32" s="83"/>
      <c r="J32" s="83"/>
      <c r="K32" s="6"/>
      <c r="L32" s="6"/>
      <c r="M32" s="6"/>
      <c r="N32" s="6"/>
      <c r="O32" s="6"/>
      <c r="P32" s="6"/>
      <c r="Q32" s="6"/>
      <c r="R32" s="6"/>
      <c r="S32" s="6"/>
      <c r="T32" s="6"/>
      <c r="U32" s="6"/>
      <c r="V32" s="6"/>
      <c r="W32" s="6"/>
      <c r="X32" s="6"/>
      <c r="Y32" s="6"/>
    </row>
    <row r="33" spans="1:25" x14ac:dyDescent="0.25">
      <c r="A33" s="82" t="s">
        <v>140</v>
      </c>
      <c r="B33" s="82"/>
      <c r="C33" s="83"/>
      <c r="D33" s="83"/>
      <c r="E33" s="83"/>
      <c r="F33" s="83"/>
      <c r="G33" s="83"/>
      <c r="H33" s="83"/>
      <c r="I33" s="83"/>
      <c r="J33" s="83"/>
      <c r="K33" s="6"/>
      <c r="L33" s="6"/>
      <c r="M33" s="6"/>
      <c r="N33" s="6"/>
      <c r="O33" s="6"/>
      <c r="P33" s="6"/>
      <c r="Q33" s="6"/>
      <c r="R33" s="6"/>
      <c r="S33" s="6"/>
      <c r="T33" s="6"/>
      <c r="U33" s="6"/>
      <c r="V33" s="6"/>
      <c r="W33" s="6"/>
      <c r="X33" s="6"/>
      <c r="Y33" s="6"/>
    </row>
    <row r="34" spans="1:25" x14ac:dyDescent="0.25">
      <c r="A34" s="82" t="s">
        <v>141</v>
      </c>
      <c r="B34" s="82"/>
      <c r="C34" s="83"/>
      <c r="D34" s="83"/>
      <c r="E34" s="83"/>
      <c r="F34" s="83"/>
      <c r="G34" s="83"/>
      <c r="H34" s="83"/>
      <c r="I34" s="83"/>
      <c r="J34" s="83"/>
      <c r="K34" s="6"/>
      <c r="L34" s="6"/>
      <c r="M34" s="6"/>
      <c r="N34" s="6"/>
      <c r="O34" s="6"/>
      <c r="P34" s="6"/>
      <c r="Q34" s="6"/>
      <c r="R34" s="6"/>
      <c r="S34" s="6"/>
      <c r="T34" s="6"/>
      <c r="U34" s="6"/>
      <c r="V34" s="6"/>
      <c r="W34" s="6"/>
      <c r="X34" s="6"/>
      <c r="Y34" s="6"/>
    </row>
    <row r="35" spans="1:25" ht="15" customHeight="1" x14ac:dyDescent="0.25">
      <c r="A35" s="82" t="s">
        <v>142</v>
      </c>
      <c r="B35" s="82"/>
      <c r="C35" s="83"/>
      <c r="D35" s="83"/>
      <c r="E35" s="83"/>
      <c r="F35" s="83"/>
      <c r="G35" s="83"/>
      <c r="H35" s="83"/>
      <c r="I35" s="83"/>
      <c r="J35" s="83"/>
      <c r="K35" s="6"/>
      <c r="L35" s="6"/>
      <c r="M35" s="6"/>
      <c r="N35" s="6"/>
      <c r="O35" s="6"/>
      <c r="P35" s="6"/>
      <c r="Q35" s="6"/>
      <c r="R35" s="6"/>
      <c r="S35" s="6"/>
      <c r="T35" s="6"/>
      <c r="U35" s="6"/>
      <c r="V35" s="6"/>
      <c r="W35" s="6"/>
      <c r="X35" s="6"/>
      <c r="Y35" s="6"/>
    </row>
    <row r="36" spans="1:25" x14ac:dyDescent="0.25">
      <c r="B36" s="28"/>
      <c r="C36" s="28"/>
      <c r="D36" s="28"/>
      <c r="E36" s="28"/>
      <c r="F36" s="6"/>
      <c r="G36" s="6"/>
      <c r="H36" s="6"/>
      <c r="I36" s="6"/>
      <c r="J36" s="6"/>
      <c r="K36" s="6"/>
      <c r="L36" s="6"/>
      <c r="M36" s="6"/>
      <c r="N36" s="6"/>
      <c r="O36" s="6"/>
      <c r="P36" s="6"/>
      <c r="Q36" s="6"/>
      <c r="R36" s="6"/>
      <c r="S36" s="6"/>
      <c r="T36" s="6"/>
      <c r="U36" s="6"/>
      <c r="V36" s="6"/>
      <c r="W36" s="6"/>
      <c r="X36" s="6"/>
      <c r="Y36" s="6"/>
    </row>
  </sheetData>
  <sheetProtection algorithmName="SHA-512" hashValue="ivA9jqDmVh1GKT6+M5vv8Ty+x6mrSUycDz6V/NLlnrB5bkEwXREyxVmdDb1k/FoECWri859WXiVV8aObbKQb1Q==" saltValue="RvUCAZQaRtkDm/pbpUmQlw==" spinCount="100000" sheet="1" objects="1" scenarios="1" selectLockedCells="1" sort="0" autoFilter="0" pivotTables="0"/>
  <mergeCells count="26">
    <mergeCell ref="O31:U31"/>
    <mergeCell ref="A34:B34"/>
    <mergeCell ref="C34:F34"/>
    <mergeCell ref="G34:J34"/>
    <mergeCell ref="A35:B35"/>
    <mergeCell ref="C35:F35"/>
    <mergeCell ref="G35:J35"/>
    <mergeCell ref="A32:B32"/>
    <mergeCell ref="C32:F32"/>
    <mergeCell ref="G32:J32"/>
    <mergeCell ref="A33:B33"/>
    <mergeCell ref="C33:F33"/>
    <mergeCell ref="G33:J33"/>
    <mergeCell ref="B30:G30"/>
    <mergeCell ref="O30:U30"/>
    <mergeCell ref="B29:G29"/>
    <mergeCell ref="O29:U29"/>
    <mergeCell ref="A1:Y1"/>
    <mergeCell ref="A2:Y2"/>
    <mergeCell ref="H9:I9"/>
    <mergeCell ref="X9:Y9"/>
    <mergeCell ref="A9:F9"/>
    <mergeCell ref="K9:N9"/>
    <mergeCell ref="O9:R9"/>
    <mergeCell ref="S9:W9"/>
    <mergeCell ref="C4:Y5"/>
  </mergeCells>
  <conditionalFormatting sqref="Z11:Z13 Z15:Z23">
    <cfRule type="cellIs" dxfId="42" priority="20" operator="equal">
      <formula>"Supera el apetito de riesgo de la entidad"</formula>
    </cfRule>
  </conditionalFormatting>
  <conditionalFormatting sqref="Z14">
    <cfRule type="cellIs" dxfId="41" priority="6" operator="equal">
      <formula>"Supera el apetito de riesgo de la entidad"</formula>
    </cfRule>
  </conditionalFormatting>
  <conditionalFormatting sqref="Z24">
    <cfRule type="cellIs" dxfId="40" priority="1" operator="equal">
      <formula>"Supera el apetito de riesgo de la entidad"</formula>
    </cfRule>
  </conditionalFormatting>
  <printOptions horizontalCentered="1" verticalCentered="1"/>
  <pageMargins left="0.39370078740157483" right="0.19685039370078741" top="0.35433070866141736" bottom="0.19685039370078741" header="0" footer="0"/>
  <pageSetup paperSize="133" scale="5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5" operator="equal" id="{1C2FE967-8C16-4DCF-9965-783E95168087}">
            <xm:f>Listas!$E$70</xm:f>
            <x14:dxf>
              <fill>
                <patternFill>
                  <bgColor rgb="FF92D050"/>
                </patternFill>
              </fill>
            </x14:dxf>
          </x14:cfRule>
          <x14:cfRule type="cellIs" priority="36" operator="equal" id="{DF91546C-737D-4A28-89C4-7C02F9326DF8}">
            <xm:f>Listas!$E$71</xm:f>
            <x14:dxf>
              <fill>
                <patternFill>
                  <bgColor rgb="FFFFFF00"/>
                </patternFill>
              </fill>
            </x14:dxf>
          </x14:cfRule>
          <x14:cfRule type="cellIs" priority="37" operator="equal" id="{1673A3E6-0A93-440E-BB06-3C7EEBB7572F}">
            <xm:f>Listas!$E$72</xm:f>
            <x14:dxf>
              <fill>
                <patternFill>
                  <bgColor theme="5"/>
                </patternFill>
              </fill>
            </x14:dxf>
          </x14:cfRule>
          <x14:cfRule type="cellIs" priority="38" operator="equal" id="{6BB0D9F7-2F43-4C7D-974A-2E75E5EE290A}">
            <xm:f>Listas!$E$73</xm:f>
            <x14:dxf>
              <fill>
                <patternFill>
                  <bgColor rgb="FFC00000"/>
                </patternFill>
              </fill>
            </x14:dxf>
          </x14:cfRule>
          <xm:sqref>N11:N13 V12:V13 V15:V23 N15:N23</xm:sqref>
        </x14:conditionalFormatting>
        <x14:conditionalFormatting xmlns:xm="http://schemas.microsoft.com/office/excel/2006/main">
          <x14:cfRule type="cellIs" priority="23" operator="equal" id="{7F0A190F-C825-4F5F-A75C-F64CCD1D0955}">
            <xm:f>Listas!$E$70</xm:f>
            <x14:dxf>
              <fill>
                <patternFill>
                  <bgColor rgb="FF92D050"/>
                </patternFill>
              </fill>
            </x14:dxf>
          </x14:cfRule>
          <x14:cfRule type="cellIs" priority="24" operator="equal" id="{E55E2574-F00A-4139-AF80-127A8BFD37E4}">
            <xm:f>Listas!$E$71</xm:f>
            <x14:dxf>
              <fill>
                <patternFill>
                  <bgColor rgb="FFFFFF00"/>
                </patternFill>
              </fill>
            </x14:dxf>
          </x14:cfRule>
          <x14:cfRule type="cellIs" priority="25" operator="equal" id="{DB43D022-15D8-4AAE-82B3-E5B3B2A4D193}">
            <xm:f>Listas!$E$72</xm:f>
            <x14:dxf>
              <fill>
                <patternFill>
                  <bgColor theme="5"/>
                </patternFill>
              </fill>
            </x14:dxf>
          </x14:cfRule>
          <x14:cfRule type="cellIs" priority="26" operator="equal" id="{1B6E0E3F-F793-418E-886B-40942D3E29B6}">
            <xm:f>Listas!$E$73</xm:f>
            <x14:dxf>
              <fill>
                <patternFill>
                  <bgColor rgb="FFC00000"/>
                </patternFill>
              </fill>
            </x14:dxf>
          </x14:cfRule>
          <xm:sqref>V11</xm:sqref>
        </x14:conditionalFormatting>
        <x14:conditionalFormatting xmlns:xm="http://schemas.microsoft.com/office/excel/2006/main">
          <x14:cfRule type="cellIs" priority="7" operator="equal" id="{56DDD043-0BF9-45B9-8ECE-E50C93348D31}">
            <xm:f>Listas!$E$70</xm:f>
            <x14:dxf>
              <fill>
                <patternFill>
                  <bgColor rgb="FF92D050"/>
                </patternFill>
              </fill>
            </x14:dxf>
          </x14:cfRule>
          <x14:cfRule type="cellIs" priority="8" operator="equal" id="{95970EF7-ACC2-4280-A5FC-D57AE9D8DCE9}">
            <xm:f>Listas!$E$71</xm:f>
            <x14:dxf>
              <fill>
                <patternFill>
                  <bgColor rgb="FFFFFF00"/>
                </patternFill>
              </fill>
            </x14:dxf>
          </x14:cfRule>
          <x14:cfRule type="cellIs" priority="9" operator="equal" id="{4DF7B069-F1E3-4F95-817E-EB5E444297E1}">
            <xm:f>Listas!$E$72</xm:f>
            <x14:dxf>
              <fill>
                <patternFill>
                  <bgColor theme="5"/>
                </patternFill>
              </fill>
            </x14:dxf>
          </x14:cfRule>
          <x14:cfRule type="cellIs" priority="10" operator="equal" id="{F38F90A7-B8A0-494E-91FE-C477C313A650}">
            <xm:f>Listas!$E$73</xm:f>
            <x14:dxf>
              <fill>
                <patternFill>
                  <bgColor rgb="FFC00000"/>
                </patternFill>
              </fill>
            </x14:dxf>
          </x14:cfRule>
          <xm:sqref>N14 V14</xm:sqref>
        </x14:conditionalFormatting>
        <x14:conditionalFormatting xmlns:xm="http://schemas.microsoft.com/office/excel/2006/main">
          <x14:cfRule type="cellIs" priority="2" operator="equal" id="{5AB4A1D5-0293-428D-AF7E-270A1561DF66}">
            <xm:f>Listas!$E$70</xm:f>
            <x14:dxf>
              <fill>
                <patternFill>
                  <bgColor rgb="FF92D050"/>
                </patternFill>
              </fill>
            </x14:dxf>
          </x14:cfRule>
          <x14:cfRule type="cellIs" priority="3" operator="equal" id="{32AB73F3-74B5-4502-A679-0E467ED8D3B2}">
            <xm:f>Listas!$E$71</xm:f>
            <x14:dxf>
              <fill>
                <patternFill>
                  <bgColor rgb="FFFFFF00"/>
                </patternFill>
              </fill>
            </x14:dxf>
          </x14:cfRule>
          <x14:cfRule type="cellIs" priority="4" operator="equal" id="{E021DB67-E6E0-4EE2-8C79-85AB75B6B128}">
            <xm:f>Listas!$E$72</xm:f>
            <x14:dxf>
              <fill>
                <patternFill>
                  <bgColor theme="5"/>
                </patternFill>
              </fill>
            </x14:dxf>
          </x14:cfRule>
          <x14:cfRule type="cellIs" priority="5" operator="equal" id="{223C3B39-57DF-407F-A749-5E73444331E3}">
            <xm:f>Listas!$E$73</xm:f>
            <x14:dxf>
              <fill>
                <patternFill>
                  <bgColor rgb="FFC00000"/>
                </patternFill>
              </fill>
            </x14:dxf>
          </x14:cfRule>
          <xm:sqref>V24 N24</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Listas!$A$6:$A$9</xm:f>
          </x14:formula1>
          <xm:sqref>B11:B24</xm:sqref>
        </x14:dataValidation>
        <x14:dataValidation type="list" allowBlank="1" showInputMessage="1" showErrorMessage="1" xr:uid="{00000000-0002-0000-0000-000001000000}">
          <x14:formula1>
            <xm:f>Listas!$A$16:$A$17</xm:f>
          </x14:formula1>
          <xm:sqref>C11:C24</xm:sqref>
        </x14:dataValidation>
        <x14:dataValidation type="list" allowBlank="1" showInputMessage="1" showErrorMessage="1" xr:uid="{00000000-0002-0000-0000-000002000000}">
          <x14:formula1>
            <xm:f>Listas!$A$33:$A$39</xm:f>
          </x14:formula1>
          <xm:sqref>E11:E24</xm:sqref>
        </x14:dataValidation>
        <x14:dataValidation type="list" allowBlank="1" showInputMessage="1" showErrorMessage="1" xr:uid="{00000000-0002-0000-0000-000003000000}">
          <x14:formula1>
            <xm:f>Listas!$A$48:$A$52</xm:f>
          </x14:formula1>
          <xm:sqref>K11:K24 S11:S24</xm:sqref>
        </x14:dataValidation>
        <x14:dataValidation type="list" allowBlank="1" showInputMessage="1" showErrorMessage="1" xr:uid="{00000000-0002-0000-0000-000004000000}">
          <x14:formula1>
            <xm:f>Listas!$A$58:$A$62</xm:f>
          </x14:formula1>
          <xm:sqref>L11:L24 T11:T24</xm:sqref>
        </x14:dataValidation>
        <x14:dataValidation type="list" allowBlank="1" showInputMessage="1" showErrorMessage="1" xr:uid="{00000000-0002-0000-0000-000005000000}">
          <x14:formula1>
            <xm:f>Listas!$A$24:$A$25</xm:f>
          </x14:formula1>
          <xm:sqref>D11:D24</xm:sqref>
        </x14:dataValidation>
        <x14:dataValidation type="list" allowBlank="1" showInputMessage="1" showErrorMessage="1" xr:uid="{00000000-0002-0000-0000-000006000000}">
          <x14:formula1>
            <xm:f>Listas!$A$76:$A$77</xm:f>
          </x14:formula1>
          <xm:sqref>W11:W24</xm:sqref>
        </x14:dataValidation>
        <x14:dataValidation type="list" allowBlank="1" showInputMessage="1" showErrorMessage="1" xr:uid="{00000000-0002-0000-0000-000007000000}">
          <x14:formula1>
            <xm:f>Listas!$A$82:$A$102</xm:f>
          </x14:formula1>
          <xm:sqref>H11:H24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A84B-0C18-439A-A785-23B6583DB0C0}">
  <dimension ref="A1:Z6"/>
  <sheetViews>
    <sheetView view="pageBreakPreview" topLeftCell="A4" zoomScaleNormal="75" zoomScaleSheetLayoutView="100" workbookViewId="0">
      <selection activeCell="O31" sqref="O31:U31"/>
    </sheetView>
  </sheetViews>
  <sheetFormatPr baseColWidth="10" defaultColWidth="11.42578125" defaultRowHeight="15" x14ac:dyDescent="0.25"/>
  <cols>
    <col min="1" max="1" width="8.42578125" style="14" customWidth="1"/>
    <col min="2" max="2" width="10.28515625" style="14" customWidth="1"/>
    <col min="3" max="3" width="10" style="14" customWidth="1"/>
    <col min="4" max="4" width="6.7109375" style="14" customWidth="1"/>
    <col min="5" max="5" width="14.5703125" style="14" customWidth="1"/>
    <col min="6" max="6" width="19.5703125" style="14" customWidth="1"/>
    <col min="7" max="7" width="19.28515625" style="14" customWidth="1"/>
    <col min="8" max="9" width="6.85546875" style="14" customWidth="1"/>
    <col min="10" max="10" width="16.7109375" style="14" customWidth="1"/>
    <col min="11" max="11" width="11.85546875" style="14" customWidth="1"/>
    <col min="12" max="12" width="12.85546875" style="14" customWidth="1"/>
    <col min="13" max="13" width="8.140625" style="14" bestFit="1" customWidth="1"/>
    <col min="14" max="14" width="9.28515625" style="14" customWidth="1"/>
    <col min="15" max="15" width="16.28515625" style="14" customWidth="1"/>
    <col min="16" max="16" width="9.42578125" style="14" customWidth="1"/>
    <col min="17" max="17" width="10.28515625" style="14" customWidth="1"/>
    <col min="18" max="18" width="10.7109375" style="14" customWidth="1"/>
    <col min="19" max="19" width="11.140625" style="14" customWidth="1"/>
    <col min="20" max="20" width="12.28515625" style="14" customWidth="1"/>
    <col min="21" max="21" width="6.7109375" style="14" customWidth="1"/>
    <col min="22" max="22" width="8.85546875" style="14" customWidth="1"/>
    <col min="23" max="23" width="6.7109375" style="14" customWidth="1"/>
    <col min="24" max="24" width="16.5703125" style="14" customWidth="1"/>
    <col min="25" max="25" width="10.7109375" style="14" customWidth="1"/>
    <col min="26" max="26" width="37.42578125" style="14" bestFit="1" customWidth="1"/>
    <col min="27" max="16384" width="11.42578125" style="14"/>
  </cols>
  <sheetData>
    <row r="1" spans="1:26" ht="22.5" customHeight="1" x14ac:dyDescent="0.25">
      <c r="A1" s="71" t="s">
        <v>5</v>
      </c>
      <c r="B1" s="72"/>
      <c r="C1" s="72"/>
      <c r="D1" s="72"/>
      <c r="E1" s="72"/>
      <c r="F1" s="73"/>
      <c r="G1" s="62" t="s">
        <v>6</v>
      </c>
      <c r="H1" s="68" t="s">
        <v>7</v>
      </c>
      <c r="I1" s="69"/>
      <c r="J1" s="15" t="s">
        <v>8</v>
      </c>
      <c r="K1" s="71" t="s">
        <v>9</v>
      </c>
      <c r="L1" s="72"/>
      <c r="M1" s="72"/>
      <c r="N1" s="73"/>
      <c r="O1" s="74" t="s">
        <v>10</v>
      </c>
      <c r="P1" s="75"/>
      <c r="Q1" s="75"/>
      <c r="R1" s="76"/>
      <c r="S1" s="68" t="s">
        <v>11</v>
      </c>
      <c r="T1" s="77"/>
      <c r="U1" s="77"/>
      <c r="V1" s="77"/>
      <c r="W1" s="69"/>
      <c r="X1" s="70" t="s">
        <v>12</v>
      </c>
      <c r="Y1" s="70"/>
    </row>
    <row r="2" spans="1:26" s="16" customFormat="1" ht="80.25" customHeight="1" x14ac:dyDescent="0.25">
      <c r="A2" s="56" t="s">
        <v>13</v>
      </c>
      <c r="B2" s="56" t="s">
        <v>14</v>
      </c>
      <c r="C2" s="56" t="s">
        <v>15</v>
      </c>
      <c r="D2" s="56" t="s">
        <v>16</v>
      </c>
      <c r="E2" s="56" t="s">
        <v>17</v>
      </c>
      <c r="F2" s="17" t="s">
        <v>18</v>
      </c>
      <c r="G2" s="17" t="s">
        <v>19</v>
      </c>
      <c r="H2" s="56" t="s">
        <v>20</v>
      </c>
      <c r="I2" s="56" t="s">
        <v>21</v>
      </c>
      <c r="J2" s="17" t="s">
        <v>22</v>
      </c>
      <c r="K2" s="56" t="s">
        <v>23</v>
      </c>
      <c r="L2" s="56" t="s">
        <v>24</v>
      </c>
      <c r="M2" s="56" t="s">
        <v>25</v>
      </c>
      <c r="N2" s="56" t="s">
        <v>26</v>
      </c>
      <c r="O2" s="17" t="s">
        <v>10</v>
      </c>
      <c r="P2" s="56" t="s">
        <v>27</v>
      </c>
      <c r="Q2" s="56" t="s">
        <v>28</v>
      </c>
      <c r="R2" s="56" t="s">
        <v>29</v>
      </c>
      <c r="S2" s="56" t="s">
        <v>30</v>
      </c>
      <c r="T2" s="56" t="s">
        <v>31</v>
      </c>
      <c r="U2" s="56" t="s">
        <v>32</v>
      </c>
      <c r="V2" s="56" t="s">
        <v>33</v>
      </c>
      <c r="W2" s="56" t="s">
        <v>34</v>
      </c>
      <c r="X2" s="17" t="s">
        <v>35</v>
      </c>
      <c r="Y2" s="56" t="s">
        <v>36</v>
      </c>
      <c r="Z2" s="17" t="s">
        <v>37</v>
      </c>
    </row>
    <row r="3" spans="1:26" s="16" customFormat="1" ht="123.75" x14ac:dyDescent="0.25">
      <c r="A3" s="17">
        <v>1</v>
      </c>
      <c r="B3" s="17" t="s">
        <v>38</v>
      </c>
      <c r="C3" s="17" t="s">
        <v>39</v>
      </c>
      <c r="D3" s="17" t="s">
        <v>40</v>
      </c>
      <c r="E3" s="18" t="s">
        <v>143</v>
      </c>
      <c r="F3" s="18" t="s">
        <v>144</v>
      </c>
      <c r="G3" s="18" t="s">
        <v>43</v>
      </c>
      <c r="H3" s="29">
        <v>1</v>
      </c>
      <c r="I3" s="53">
        <f>IF(H3="","",VLOOKUP(H3,Listas!$A$82:$B$102,2,FALSE))</f>
        <v>0</v>
      </c>
      <c r="J3" s="18" t="s">
        <v>44</v>
      </c>
      <c r="K3" s="17">
        <v>3</v>
      </c>
      <c r="L3" s="17">
        <v>2</v>
      </c>
      <c r="M3" s="54">
        <f>IF(OR(K3="",L3=""),"",+K3+L3)</f>
        <v>5</v>
      </c>
      <c r="N3" s="55" t="str">
        <f>IF(OR(M3="",M3=0),"",LOOKUP(M3,Listas!$C$70:$E$73))</f>
        <v>Medio</v>
      </c>
      <c r="O3" s="18" t="s">
        <v>45</v>
      </c>
      <c r="P3" s="18" t="s">
        <v>46</v>
      </c>
      <c r="Q3" s="19" t="s">
        <v>47</v>
      </c>
      <c r="R3" s="19" t="s">
        <v>145</v>
      </c>
      <c r="S3" s="17">
        <v>1</v>
      </c>
      <c r="T3" s="17">
        <v>1</v>
      </c>
      <c r="U3" s="54">
        <f>IF(OR(S3="",T3=""),"",S3+T3)</f>
        <v>2</v>
      </c>
      <c r="V3" s="55" t="str">
        <f>IF(OR(U3="",U3=0),"",LOOKUP(U3,Listas!$C$70:$E$73))</f>
        <v>Bajo</v>
      </c>
      <c r="W3" s="17" t="s">
        <v>49</v>
      </c>
      <c r="X3" s="18" t="s">
        <v>50</v>
      </c>
      <c r="Y3" s="17" t="s">
        <v>51</v>
      </c>
      <c r="Z3" s="52" t="str">
        <f>IF(V3="","",IF(OR(V3=Listas!$E$72,V3=Listas!$E$73),"Supera el apetito de riesgo de la entidad",""))</f>
        <v/>
      </c>
    </row>
    <row r="4" spans="1:26" s="16" customFormat="1" ht="101.25" x14ac:dyDescent="0.25">
      <c r="A4" s="17">
        <v>2</v>
      </c>
      <c r="B4" s="17" t="s">
        <v>38</v>
      </c>
      <c r="C4" s="17" t="s">
        <v>52</v>
      </c>
      <c r="D4" s="17" t="s">
        <v>40</v>
      </c>
      <c r="E4" s="18" t="s">
        <v>143</v>
      </c>
      <c r="F4" s="18" t="s">
        <v>146</v>
      </c>
      <c r="G4" s="18" t="s">
        <v>147</v>
      </c>
      <c r="H4" s="29">
        <v>1</v>
      </c>
      <c r="I4" s="53">
        <f>IF(H4="","",VLOOKUP(H4,Listas!$A$82:$B$102,2,FALSE))</f>
        <v>0</v>
      </c>
      <c r="J4" s="18" t="s">
        <v>55</v>
      </c>
      <c r="K4" s="17">
        <v>2</v>
      </c>
      <c r="L4" s="17">
        <v>2</v>
      </c>
      <c r="M4" s="54">
        <f t="shared" ref="M4:M6" si="0">IF(OR(K4="",L4=""),"",+K4+L4)</f>
        <v>4</v>
      </c>
      <c r="N4" s="55" t="str">
        <f>IF(OR(M4="",M4=0),"",LOOKUP(M4,Listas!$C$70:$E$73))</f>
        <v>Bajo</v>
      </c>
      <c r="O4" s="18" t="s">
        <v>56</v>
      </c>
      <c r="P4" s="18" t="s">
        <v>57</v>
      </c>
      <c r="Q4" s="19" t="s">
        <v>47</v>
      </c>
      <c r="R4" s="19" t="s">
        <v>145</v>
      </c>
      <c r="S4" s="17">
        <v>1</v>
      </c>
      <c r="T4" s="17">
        <v>1</v>
      </c>
      <c r="U4" s="54">
        <f t="shared" ref="U4:U6" si="1">IF(OR(S4="",T4=""),"",S4+T4)</f>
        <v>2</v>
      </c>
      <c r="V4" s="55" t="str">
        <f>IF(OR(U4="",U4=0),"",LOOKUP(U4,Listas!$C$70:$E$73))</f>
        <v>Bajo</v>
      </c>
      <c r="W4" s="17" t="s">
        <v>58</v>
      </c>
      <c r="X4" s="18" t="s">
        <v>59</v>
      </c>
      <c r="Y4" s="17" t="s">
        <v>51</v>
      </c>
      <c r="Z4" s="52" t="str">
        <f>IF(V4="","",IF(OR(V4=Listas!$E$72,V4=Listas!$E$73),"Supera el apetito de riesgo de la entidad",""))</f>
        <v/>
      </c>
    </row>
    <row r="5" spans="1:26" s="16" customFormat="1" ht="78.75" x14ac:dyDescent="0.25">
      <c r="A5" s="17">
        <v>3</v>
      </c>
      <c r="B5" s="17" t="s">
        <v>38</v>
      </c>
      <c r="C5" s="17" t="s">
        <v>52</v>
      </c>
      <c r="D5" s="17" t="s">
        <v>40</v>
      </c>
      <c r="E5" s="18" t="s">
        <v>143</v>
      </c>
      <c r="F5" s="18" t="s">
        <v>148</v>
      </c>
      <c r="G5" s="18" t="s">
        <v>61</v>
      </c>
      <c r="H5" s="29">
        <v>1</v>
      </c>
      <c r="I5" s="53">
        <f>IF(H5="","",VLOOKUP(H5,Listas!$A$82:$B$102,2,FALSE))</f>
        <v>0</v>
      </c>
      <c r="J5" s="18" t="s">
        <v>62</v>
      </c>
      <c r="K5" s="17">
        <v>2</v>
      </c>
      <c r="L5" s="17">
        <v>3</v>
      </c>
      <c r="M5" s="54">
        <f t="shared" si="0"/>
        <v>5</v>
      </c>
      <c r="N5" s="55" t="str">
        <f>IF(OR(M5="",M5=0),"",LOOKUP(M5,Listas!$C$70:$E$73))</f>
        <v>Medio</v>
      </c>
      <c r="O5" s="18" t="s">
        <v>63</v>
      </c>
      <c r="P5" s="18" t="s">
        <v>57</v>
      </c>
      <c r="Q5" s="19" t="s">
        <v>47</v>
      </c>
      <c r="R5" s="19" t="s">
        <v>145</v>
      </c>
      <c r="S5" s="17">
        <v>1</v>
      </c>
      <c r="T5" s="17">
        <v>1</v>
      </c>
      <c r="U5" s="54">
        <f t="shared" si="1"/>
        <v>2</v>
      </c>
      <c r="V5" s="55" t="str">
        <f>IF(OR(U5="",U5=0),"",LOOKUP(U5,Listas!$C$70:$E$73))</f>
        <v>Bajo</v>
      </c>
      <c r="W5" s="17" t="s">
        <v>58</v>
      </c>
      <c r="X5" s="18" t="s">
        <v>59</v>
      </c>
      <c r="Y5" s="17" t="s">
        <v>51</v>
      </c>
      <c r="Z5" s="52" t="str">
        <f>IF(V5="","",IF(OR(V5=Listas!$E$72,V5=Listas!$E$73),"Supera el apetito de riesgo de la entidad",""))</f>
        <v/>
      </c>
    </row>
    <row r="6" spans="1:26" s="16" customFormat="1" ht="247.5" x14ac:dyDescent="0.25">
      <c r="A6" s="17">
        <v>4</v>
      </c>
      <c r="B6" s="17" t="s">
        <v>38</v>
      </c>
      <c r="C6" s="17" t="s">
        <v>52</v>
      </c>
      <c r="D6" s="17" t="s">
        <v>68</v>
      </c>
      <c r="E6" s="18" t="s">
        <v>143</v>
      </c>
      <c r="F6" s="18" t="s">
        <v>149</v>
      </c>
      <c r="G6" s="18" t="s">
        <v>70</v>
      </c>
      <c r="H6" s="29">
        <v>1</v>
      </c>
      <c r="I6" s="53">
        <f>IF(H6="","",VLOOKUP(H6,Listas!$A$82:$B$102,2,FALSE))</f>
        <v>0</v>
      </c>
      <c r="J6" s="18" t="s">
        <v>71</v>
      </c>
      <c r="K6" s="17">
        <v>2</v>
      </c>
      <c r="L6" s="17">
        <v>2</v>
      </c>
      <c r="M6" s="54">
        <f t="shared" si="0"/>
        <v>4</v>
      </c>
      <c r="N6" s="55" t="str">
        <f>IF(OR(M6="",M6=0),"",LOOKUP(M6,Listas!$C$70:$E$73))</f>
        <v>Bajo</v>
      </c>
      <c r="O6" s="18" t="s">
        <v>72</v>
      </c>
      <c r="P6" s="18" t="s">
        <v>73</v>
      </c>
      <c r="Q6" s="19" t="s">
        <v>47</v>
      </c>
      <c r="R6" s="19" t="s">
        <v>145</v>
      </c>
      <c r="S6" s="17">
        <v>1</v>
      </c>
      <c r="T6" s="17">
        <v>1</v>
      </c>
      <c r="U6" s="54">
        <f t="shared" si="1"/>
        <v>2</v>
      </c>
      <c r="V6" s="55" t="str">
        <f>IF(OR(U6="",U6=0),"",LOOKUP(U6,Listas!$C$70:$E$73))</f>
        <v>Bajo</v>
      </c>
      <c r="W6" s="17" t="s">
        <v>49</v>
      </c>
      <c r="X6" s="18" t="s">
        <v>74</v>
      </c>
      <c r="Y6" s="17" t="s">
        <v>51</v>
      </c>
      <c r="Z6" s="52" t="str">
        <f>IF(V6="","",IF(OR(V6=Listas!$E$72,V6=Listas!$E$73),"Supera el apetito de riesgo de la entidad",""))</f>
        <v/>
      </c>
    </row>
  </sheetData>
  <sheetProtection selectLockedCells="1"/>
  <mergeCells count="6">
    <mergeCell ref="X1:Y1"/>
    <mergeCell ref="A1:F1"/>
    <mergeCell ref="H1:I1"/>
    <mergeCell ref="K1:N1"/>
    <mergeCell ref="O1:R1"/>
    <mergeCell ref="S1:W1"/>
  </mergeCells>
  <conditionalFormatting sqref="Z3:Z6">
    <cfRule type="cellIs" dxfId="23" priority="1" operator="equal">
      <formula>"Supera el apetito de riesgo de la entidad"</formula>
    </cfRule>
  </conditionalFormatting>
  <printOptions horizontalCentered="1" verticalCentered="1"/>
  <pageMargins left="0.39370078740157483" right="0.19685039370078741" top="0.35433070866141736" bottom="0.19685039370078741" header="0" footer="0"/>
  <pageSetup paperSize="133" scale="5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6" operator="equal" id="{C8487207-1EC4-4DC7-9EDC-7A9EB178FCB4}">
            <xm:f>Listas!$E$70</xm:f>
            <x14:dxf>
              <fill>
                <patternFill>
                  <bgColor rgb="FF92D050"/>
                </patternFill>
              </fill>
            </x14:dxf>
          </x14:cfRule>
          <x14:cfRule type="cellIs" priority="7" operator="equal" id="{1B0FA973-9E82-4A63-959C-9611D44EE42B}">
            <xm:f>Listas!$E$71</xm:f>
            <x14:dxf>
              <fill>
                <patternFill>
                  <bgColor rgb="FFFFFF00"/>
                </patternFill>
              </fill>
            </x14:dxf>
          </x14:cfRule>
          <x14:cfRule type="cellIs" priority="8" operator="equal" id="{768AF89F-5BDE-498E-8555-41C7732E984A}">
            <xm:f>Listas!$E$72</xm:f>
            <x14:dxf>
              <fill>
                <patternFill>
                  <bgColor theme="5"/>
                </patternFill>
              </fill>
            </x14:dxf>
          </x14:cfRule>
          <x14:cfRule type="cellIs" priority="9" operator="equal" id="{022D5E5C-F675-49D8-BC27-2CB33EB5C881}">
            <xm:f>Listas!$E$73</xm:f>
            <x14:dxf>
              <fill>
                <patternFill>
                  <bgColor rgb="FFC00000"/>
                </patternFill>
              </fill>
            </x14:dxf>
          </x14:cfRule>
          <xm:sqref>N3:N6 V4:V6</xm:sqref>
        </x14:conditionalFormatting>
        <x14:conditionalFormatting xmlns:xm="http://schemas.microsoft.com/office/excel/2006/main">
          <x14:cfRule type="cellIs" priority="2" operator="equal" id="{B0C136DC-1CDF-49A2-B2A4-14750924169B}">
            <xm:f>Listas!$E$70</xm:f>
            <x14:dxf>
              <fill>
                <patternFill>
                  <bgColor rgb="FF92D050"/>
                </patternFill>
              </fill>
            </x14:dxf>
          </x14:cfRule>
          <x14:cfRule type="cellIs" priority="3" operator="equal" id="{F7AEE634-6EAC-4845-A1BB-8619759AFAEF}">
            <xm:f>Listas!$E$71</xm:f>
            <x14:dxf>
              <fill>
                <patternFill>
                  <bgColor rgb="FFFFFF00"/>
                </patternFill>
              </fill>
            </x14:dxf>
          </x14:cfRule>
          <x14:cfRule type="cellIs" priority="4" operator="equal" id="{26934D0A-306C-44E5-B118-8AA7401884B3}">
            <xm:f>Listas!$E$72</xm:f>
            <x14:dxf>
              <fill>
                <patternFill>
                  <bgColor theme="5"/>
                </patternFill>
              </fill>
            </x14:dxf>
          </x14:cfRule>
          <x14:cfRule type="cellIs" priority="5" operator="equal" id="{9F911D12-AD65-4166-B905-87E50BCC9F59}">
            <xm:f>Listas!$E$73</xm:f>
            <x14:dxf>
              <fill>
                <patternFill>
                  <bgColor rgb="FFC00000"/>
                </patternFill>
              </fill>
            </x14:dxf>
          </x14:cfRule>
          <xm:sqref>V3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6325494C-ABDF-4835-B50E-C9501C0BFB34}">
          <x14:formula1>
            <xm:f>Listas!$A$82:$A$102</xm:f>
          </x14:formula1>
          <xm:sqref>H3:H6</xm:sqref>
        </x14:dataValidation>
        <x14:dataValidation type="list" allowBlank="1" showInputMessage="1" showErrorMessage="1" xr:uid="{2DD736C3-C373-4023-B259-E60FB9ADA7CA}">
          <x14:formula1>
            <xm:f>Listas!$A$76:$A$77</xm:f>
          </x14:formula1>
          <xm:sqref>W3:W6</xm:sqref>
        </x14:dataValidation>
        <x14:dataValidation type="list" allowBlank="1" showInputMessage="1" showErrorMessage="1" xr:uid="{CC5952F8-E914-440F-95BB-A039F8652644}">
          <x14:formula1>
            <xm:f>Listas!$A$24:$A$25</xm:f>
          </x14:formula1>
          <xm:sqref>D3:D6</xm:sqref>
        </x14:dataValidation>
        <x14:dataValidation type="list" allowBlank="1" showInputMessage="1" showErrorMessage="1" xr:uid="{DDE2504B-0224-428B-AF82-109126541906}">
          <x14:formula1>
            <xm:f>Listas!$A$58:$A$62</xm:f>
          </x14:formula1>
          <xm:sqref>L3:L6 T3:T6</xm:sqref>
        </x14:dataValidation>
        <x14:dataValidation type="list" allowBlank="1" showInputMessage="1" showErrorMessage="1" xr:uid="{169AACCE-BCE4-4B9F-8D51-7E3B4AE54B30}">
          <x14:formula1>
            <xm:f>Listas!$A$48:$A$52</xm:f>
          </x14:formula1>
          <xm:sqref>K3:K6 S3:S6</xm:sqref>
        </x14:dataValidation>
        <x14:dataValidation type="list" allowBlank="1" showInputMessage="1" showErrorMessage="1" xr:uid="{50453422-73FC-47CD-9B4B-7F02425E1569}">
          <x14:formula1>
            <xm:f>Listas!$A$33:$A$39</xm:f>
          </x14:formula1>
          <xm:sqref>E3:E6</xm:sqref>
        </x14:dataValidation>
        <x14:dataValidation type="list" allowBlank="1" showInputMessage="1" showErrorMessage="1" xr:uid="{9268B143-5391-4FB6-AD1F-FCC460AFFBCB}">
          <x14:formula1>
            <xm:f>Listas!$A$16:$A$17</xm:f>
          </x14:formula1>
          <xm:sqref>C3:C6</xm:sqref>
        </x14:dataValidation>
        <x14:dataValidation type="list" allowBlank="1" showInputMessage="1" showErrorMessage="1" xr:uid="{CCF049F2-651A-451C-B12A-D1EEAD56A722}">
          <x14:formula1>
            <xm:f>Listas!$A$6:$A$9</xm:f>
          </x14:formula1>
          <xm:sqref>B3:B6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F75E2-AED2-415D-A3DB-B11229EBAF1B}">
  <dimension ref="A1:Z4"/>
  <sheetViews>
    <sheetView view="pageBreakPreview" zoomScaleNormal="75" zoomScaleSheetLayoutView="100" workbookViewId="0">
      <selection activeCell="O31" sqref="O31:U31"/>
    </sheetView>
  </sheetViews>
  <sheetFormatPr baseColWidth="10" defaultColWidth="11.42578125" defaultRowHeight="15" x14ac:dyDescent="0.25"/>
  <cols>
    <col min="1" max="1" width="8.42578125" style="14" customWidth="1"/>
    <col min="2" max="2" width="10.28515625" style="14" customWidth="1"/>
    <col min="3" max="3" width="10" style="14" customWidth="1"/>
    <col min="4" max="4" width="6.7109375" style="14" customWidth="1"/>
    <col min="5" max="5" width="14.5703125" style="14" customWidth="1"/>
    <col min="6" max="6" width="19.5703125" style="14" customWidth="1"/>
    <col min="7" max="7" width="19.28515625" style="14" customWidth="1"/>
    <col min="8" max="9" width="6.85546875" style="14" customWidth="1"/>
    <col min="10" max="10" width="16.7109375" style="14" customWidth="1"/>
    <col min="11" max="11" width="11.85546875" style="14" customWidth="1"/>
    <col min="12" max="12" width="12.85546875" style="14" customWidth="1"/>
    <col min="13" max="13" width="8.140625" style="14" bestFit="1" customWidth="1"/>
    <col min="14" max="14" width="9.28515625" style="14" customWidth="1"/>
    <col min="15" max="15" width="16.28515625" style="14" customWidth="1"/>
    <col min="16" max="16" width="9.42578125" style="14" customWidth="1"/>
    <col min="17" max="17" width="10.28515625" style="14" customWidth="1"/>
    <col min="18" max="18" width="10.7109375" style="14" customWidth="1"/>
    <col min="19" max="19" width="11.140625" style="14" customWidth="1"/>
    <col min="20" max="20" width="12.28515625" style="14" customWidth="1"/>
    <col min="21" max="21" width="6.7109375" style="14" customWidth="1"/>
    <col min="22" max="22" width="8.85546875" style="14" customWidth="1"/>
    <col min="23" max="23" width="6.7109375" style="14" customWidth="1"/>
    <col min="24" max="24" width="16.5703125" style="14" customWidth="1"/>
    <col min="25" max="25" width="10.7109375" style="14" customWidth="1"/>
    <col min="26" max="26" width="37.42578125" style="14" bestFit="1" customWidth="1"/>
    <col min="27" max="16384" width="11.42578125" style="14"/>
  </cols>
  <sheetData>
    <row r="1" spans="1:26" ht="22.5" customHeight="1" x14ac:dyDescent="0.25">
      <c r="A1" s="71" t="s">
        <v>5</v>
      </c>
      <c r="B1" s="72"/>
      <c r="C1" s="72"/>
      <c r="D1" s="72"/>
      <c r="E1" s="72"/>
      <c r="F1" s="73"/>
      <c r="G1" s="62" t="s">
        <v>6</v>
      </c>
      <c r="H1" s="68" t="s">
        <v>7</v>
      </c>
      <c r="I1" s="69"/>
      <c r="J1" s="15" t="s">
        <v>8</v>
      </c>
      <c r="K1" s="71" t="s">
        <v>9</v>
      </c>
      <c r="L1" s="72"/>
      <c r="M1" s="72"/>
      <c r="N1" s="73"/>
      <c r="O1" s="74" t="s">
        <v>10</v>
      </c>
      <c r="P1" s="75"/>
      <c r="Q1" s="75"/>
      <c r="R1" s="76"/>
      <c r="S1" s="68" t="s">
        <v>11</v>
      </c>
      <c r="T1" s="77"/>
      <c r="U1" s="77"/>
      <c r="V1" s="77"/>
      <c r="W1" s="69"/>
      <c r="X1" s="70" t="s">
        <v>12</v>
      </c>
      <c r="Y1" s="70"/>
    </row>
    <row r="2" spans="1:26" s="16" customFormat="1" ht="80.25" customHeight="1" x14ac:dyDescent="0.25">
      <c r="A2" s="56" t="s">
        <v>13</v>
      </c>
      <c r="B2" s="56" t="s">
        <v>14</v>
      </c>
      <c r="C2" s="56" t="s">
        <v>15</v>
      </c>
      <c r="D2" s="56" t="s">
        <v>16</v>
      </c>
      <c r="E2" s="56" t="s">
        <v>17</v>
      </c>
      <c r="F2" s="17" t="s">
        <v>18</v>
      </c>
      <c r="G2" s="17" t="s">
        <v>19</v>
      </c>
      <c r="H2" s="56" t="s">
        <v>20</v>
      </c>
      <c r="I2" s="56" t="s">
        <v>21</v>
      </c>
      <c r="J2" s="17" t="s">
        <v>22</v>
      </c>
      <c r="K2" s="56" t="s">
        <v>23</v>
      </c>
      <c r="L2" s="56" t="s">
        <v>24</v>
      </c>
      <c r="M2" s="56" t="s">
        <v>25</v>
      </c>
      <c r="N2" s="56" t="s">
        <v>26</v>
      </c>
      <c r="O2" s="17" t="s">
        <v>10</v>
      </c>
      <c r="P2" s="56" t="s">
        <v>27</v>
      </c>
      <c r="Q2" s="56" t="s">
        <v>28</v>
      </c>
      <c r="R2" s="56" t="s">
        <v>29</v>
      </c>
      <c r="S2" s="56" t="s">
        <v>30</v>
      </c>
      <c r="T2" s="56" t="s">
        <v>31</v>
      </c>
      <c r="U2" s="56" t="s">
        <v>32</v>
      </c>
      <c r="V2" s="56" t="s">
        <v>33</v>
      </c>
      <c r="W2" s="56" t="s">
        <v>34</v>
      </c>
      <c r="X2" s="17" t="s">
        <v>35</v>
      </c>
      <c r="Y2" s="56" t="s">
        <v>36</v>
      </c>
      <c r="Z2" s="17" t="s">
        <v>37</v>
      </c>
    </row>
    <row r="3" spans="1:26" s="16" customFormat="1" ht="67.5" x14ac:dyDescent="0.25">
      <c r="A3" s="17">
        <v>5</v>
      </c>
      <c r="B3" s="17" t="s">
        <v>75</v>
      </c>
      <c r="C3" s="17" t="s">
        <v>52</v>
      </c>
      <c r="D3" s="17" t="s">
        <v>68</v>
      </c>
      <c r="E3" s="18" t="s">
        <v>143</v>
      </c>
      <c r="F3" s="18" t="s">
        <v>150</v>
      </c>
      <c r="G3" s="18" t="s">
        <v>77</v>
      </c>
      <c r="H3" s="29">
        <v>0</v>
      </c>
      <c r="I3" s="53">
        <f>IF(H3="","",VLOOKUP(H3,Listas!$A$82:$B$102,2,FALSE))</f>
        <v>1</v>
      </c>
      <c r="J3" s="18" t="s">
        <v>151</v>
      </c>
      <c r="K3" s="17">
        <v>1</v>
      </c>
      <c r="L3" s="17">
        <v>2</v>
      </c>
      <c r="M3" s="54">
        <f t="shared" ref="M3:M4" si="0">IF(OR(K3="",L3=""),"",+K3+L3)</f>
        <v>3</v>
      </c>
      <c r="N3" s="55" t="str">
        <f>IF(OR(M3="",M3=0),"",LOOKUP(M3,Listas!$C$70:$E$73))</f>
        <v>Bajo</v>
      </c>
      <c r="O3" s="18" t="s">
        <v>79</v>
      </c>
      <c r="P3" s="18" t="s">
        <v>57</v>
      </c>
      <c r="Q3" s="19" t="s">
        <v>152</v>
      </c>
      <c r="R3" s="19" t="s">
        <v>153</v>
      </c>
      <c r="S3" s="17">
        <v>1</v>
      </c>
      <c r="T3" s="17">
        <v>1</v>
      </c>
      <c r="U3" s="54">
        <f t="shared" ref="U3:U4" si="1">IF(OR(S3="",T3=""),"",S3+T3)</f>
        <v>2</v>
      </c>
      <c r="V3" s="55" t="str">
        <f>IF(OR(U3="",U3=0),"",LOOKUP(U3,Listas!$C$70:$E$73))</f>
        <v>Bajo</v>
      </c>
      <c r="W3" s="17" t="s">
        <v>49</v>
      </c>
      <c r="X3" s="18" t="s">
        <v>59</v>
      </c>
      <c r="Y3" s="17" t="s">
        <v>82</v>
      </c>
      <c r="Z3" s="52" t="str">
        <f>IF(V3="","",IF(OR(V3=Listas!$E$72,V3=Listas!$E$73),"Supera el apetito de riesgo de la entidad",""))</f>
        <v/>
      </c>
    </row>
    <row r="4" spans="1:26" s="16" customFormat="1" ht="112.5" x14ac:dyDescent="0.25">
      <c r="A4" s="17">
        <v>6</v>
      </c>
      <c r="B4" s="17" t="s">
        <v>75</v>
      </c>
      <c r="C4" s="17" t="s">
        <v>52</v>
      </c>
      <c r="D4" s="17" t="s">
        <v>68</v>
      </c>
      <c r="E4" s="18" t="s">
        <v>143</v>
      </c>
      <c r="F4" s="18" t="s">
        <v>154</v>
      </c>
      <c r="G4" s="18" t="s">
        <v>155</v>
      </c>
      <c r="H4" s="29">
        <v>0</v>
      </c>
      <c r="I4" s="53">
        <f>IF(H4="","",VLOOKUP(H4,Listas!$A$82:$B$102,2,FALSE))</f>
        <v>1</v>
      </c>
      <c r="J4" s="18" t="s">
        <v>156</v>
      </c>
      <c r="K4" s="17">
        <v>1</v>
      </c>
      <c r="L4" s="17">
        <v>2</v>
      </c>
      <c r="M4" s="54">
        <f t="shared" si="0"/>
        <v>3</v>
      </c>
      <c r="N4" s="55" t="str">
        <f>IF(OR(M4="",M4=0),"",LOOKUP(M4,Listas!$C$70:$E$73))</f>
        <v>Bajo</v>
      </c>
      <c r="O4" s="18" t="s">
        <v>157</v>
      </c>
      <c r="P4" s="18" t="s">
        <v>57</v>
      </c>
      <c r="Q4" s="19" t="s">
        <v>152</v>
      </c>
      <c r="R4" s="19" t="s">
        <v>153</v>
      </c>
      <c r="S4" s="17">
        <v>1</v>
      </c>
      <c r="T4" s="17">
        <v>1</v>
      </c>
      <c r="U4" s="54">
        <f t="shared" si="1"/>
        <v>2</v>
      </c>
      <c r="V4" s="55" t="str">
        <f>IF(OR(U4="",U4=0),"",LOOKUP(U4,Listas!$C$70:$E$73))</f>
        <v>Bajo</v>
      </c>
      <c r="W4" s="17" t="s">
        <v>49</v>
      </c>
      <c r="X4" s="18" t="s">
        <v>59</v>
      </c>
      <c r="Y4" s="17" t="s">
        <v>82</v>
      </c>
      <c r="Z4" s="52" t="str">
        <f>IF(V4="","",IF(OR(V4=Listas!$E$72,V4=Listas!$E$73),"Supera el apetito de riesgo de la entidad",""))</f>
        <v/>
      </c>
    </row>
  </sheetData>
  <sheetProtection selectLockedCells="1"/>
  <mergeCells count="6">
    <mergeCell ref="X1:Y1"/>
    <mergeCell ref="A1:F1"/>
    <mergeCell ref="H1:I1"/>
    <mergeCell ref="K1:N1"/>
    <mergeCell ref="O1:R1"/>
    <mergeCell ref="S1:W1"/>
  </mergeCells>
  <conditionalFormatting sqref="Z3:Z4">
    <cfRule type="cellIs" dxfId="14" priority="1" operator="equal">
      <formula>"Supera el apetito de riesgo de la entidad"</formula>
    </cfRule>
  </conditionalFormatting>
  <printOptions horizontalCentered="1" verticalCentered="1"/>
  <pageMargins left="0.39370078740157483" right="0.19685039370078741" top="0.35433070866141736" bottom="0.19685039370078741" header="0" footer="0"/>
  <pageSetup paperSize="133" scale="5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6" operator="equal" id="{1D206C2D-E644-4C01-9D30-DE3CC4D9A8D2}">
            <xm:f>Listas!$E$70</xm:f>
            <x14:dxf>
              <fill>
                <patternFill>
                  <bgColor rgb="FF92D050"/>
                </patternFill>
              </fill>
            </x14:dxf>
          </x14:cfRule>
          <x14:cfRule type="cellIs" priority="7" operator="equal" id="{5068DF96-BAC4-43BF-AB4C-EED5C396AFB4}">
            <xm:f>Listas!$E$71</xm:f>
            <x14:dxf>
              <fill>
                <patternFill>
                  <bgColor rgb="FFFFFF00"/>
                </patternFill>
              </fill>
            </x14:dxf>
          </x14:cfRule>
          <x14:cfRule type="cellIs" priority="8" operator="equal" id="{64E9C228-548C-464E-8EA5-425785D4F855}">
            <xm:f>Listas!$E$72</xm:f>
            <x14:dxf>
              <fill>
                <patternFill>
                  <bgColor theme="5"/>
                </patternFill>
              </fill>
            </x14:dxf>
          </x14:cfRule>
          <x14:cfRule type="cellIs" priority="9" operator="equal" id="{B0500FED-5949-4545-AF1F-EDDB11070615}">
            <xm:f>Listas!$E$73</xm:f>
            <x14:dxf>
              <fill>
                <patternFill>
                  <bgColor rgb="FFC00000"/>
                </patternFill>
              </fill>
            </x14:dxf>
          </x14:cfRule>
          <xm:sqref>N3:N4 V3:V4</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1BC61149-B956-47E2-8744-FA76A4EC7916}">
          <x14:formula1>
            <xm:f>Listas!$A$6:$A$9</xm:f>
          </x14:formula1>
          <xm:sqref>B3:B4</xm:sqref>
        </x14:dataValidation>
        <x14:dataValidation type="list" allowBlank="1" showInputMessage="1" showErrorMessage="1" xr:uid="{40A50D89-C820-416C-87C1-36300DF64C57}">
          <x14:formula1>
            <xm:f>Listas!$A$16:$A$17</xm:f>
          </x14:formula1>
          <xm:sqref>C3:C4</xm:sqref>
        </x14:dataValidation>
        <x14:dataValidation type="list" allowBlank="1" showInputMessage="1" showErrorMessage="1" xr:uid="{2128695C-14E3-460A-8451-3390479A01B9}">
          <x14:formula1>
            <xm:f>Listas!$A$33:$A$39</xm:f>
          </x14:formula1>
          <xm:sqref>E3:E4</xm:sqref>
        </x14:dataValidation>
        <x14:dataValidation type="list" allowBlank="1" showInputMessage="1" showErrorMessage="1" xr:uid="{872F6EA2-5E9F-4E00-936F-E09119EC53E0}">
          <x14:formula1>
            <xm:f>Listas!$A$48:$A$52</xm:f>
          </x14:formula1>
          <xm:sqref>K3:K4 S3:S4</xm:sqref>
        </x14:dataValidation>
        <x14:dataValidation type="list" allowBlank="1" showInputMessage="1" showErrorMessage="1" xr:uid="{EB18896A-DF8B-4F69-B334-E70B87A5F43F}">
          <x14:formula1>
            <xm:f>Listas!$A$58:$A$62</xm:f>
          </x14:formula1>
          <xm:sqref>L3:L4 T3:T4</xm:sqref>
        </x14:dataValidation>
        <x14:dataValidation type="list" allowBlank="1" showInputMessage="1" showErrorMessage="1" xr:uid="{6B6A07CE-54F1-44D3-B287-492F96C94EEB}">
          <x14:formula1>
            <xm:f>Listas!$A$24:$A$25</xm:f>
          </x14:formula1>
          <xm:sqref>D3:D4</xm:sqref>
        </x14:dataValidation>
        <x14:dataValidation type="list" allowBlank="1" showInputMessage="1" showErrorMessage="1" xr:uid="{7D910195-3D40-4C0D-9AF4-9A348E4A704C}">
          <x14:formula1>
            <xm:f>Listas!$A$76:$A$77</xm:f>
          </x14:formula1>
          <xm:sqref>W3:W4</xm:sqref>
        </x14:dataValidation>
        <x14:dataValidation type="list" allowBlank="1" showInputMessage="1" showErrorMessage="1" xr:uid="{6E40D4F9-1073-4A8F-9592-1559B6AF1D5E}">
          <x14:formula1>
            <xm:f>Listas!$A$82:$A$102</xm:f>
          </x14:formula1>
          <xm:sqref>H3:H4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9E3F7-622A-49F4-B596-E1A1D941F11D}">
  <dimension ref="A1:Z5"/>
  <sheetViews>
    <sheetView view="pageBreakPreview" zoomScaleNormal="75" zoomScaleSheetLayoutView="100" workbookViewId="0">
      <selection activeCell="O31" sqref="O31:U31"/>
    </sheetView>
  </sheetViews>
  <sheetFormatPr baseColWidth="10" defaultColWidth="11.42578125" defaultRowHeight="15" x14ac:dyDescent="0.25"/>
  <cols>
    <col min="1" max="1" width="8.42578125" style="14" customWidth="1"/>
    <col min="2" max="2" width="10.28515625" style="14" customWidth="1"/>
    <col min="3" max="3" width="10" style="14" customWidth="1"/>
    <col min="4" max="4" width="6.7109375" style="14" customWidth="1"/>
    <col min="5" max="5" width="14.5703125" style="14" customWidth="1"/>
    <col min="6" max="6" width="19.5703125" style="14" customWidth="1"/>
    <col min="7" max="7" width="19.28515625" style="14" customWidth="1"/>
    <col min="8" max="9" width="6.85546875" style="14" customWidth="1"/>
    <col min="10" max="10" width="16.7109375" style="14" customWidth="1"/>
    <col min="11" max="11" width="11.85546875" style="14" customWidth="1"/>
    <col min="12" max="12" width="12.85546875" style="14" customWidth="1"/>
    <col min="13" max="13" width="8.140625" style="14" bestFit="1" customWidth="1"/>
    <col min="14" max="14" width="9.28515625" style="14" customWidth="1"/>
    <col min="15" max="15" width="16.28515625" style="14" customWidth="1"/>
    <col min="16" max="16" width="9.42578125" style="14" customWidth="1"/>
    <col min="17" max="17" width="10.28515625" style="14" customWidth="1"/>
    <col min="18" max="18" width="10.7109375" style="14" customWidth="1"/>
    <col min="19" max="19" width="11.140625" style="14" customWidth="1"/>
    <col min="20" max="20" width="12.28515625" style="14" customWidth="1"/>
    <col min="21" max="21" width="6.7109375" style="14" customWidth="1"/>
    <col min="22" max="22" width="8.85546875" style="14" customWidth="1"/>
    <col min="23" max="23" width="6.7109375" style="14" customWidth="1"/>
    <col min="24" max="24" width="16.5703125" style="14" customWidth="1"/>
    <col min="25" max="25" width="10.7109375" style="14" customWidth="1"/>
    <col min="26" max="26" width="37.42578125" style="14" bestFit="1" customWidth="1"/>
    <col min="27" max="16384" width="11.42578125" style="14"/>
  </cols>
  <sheetData>
    <row r="1" spans="1:26" ht="22.5" customHeight="1" x14ac:dyDescent="0.25">
      <c r="A1" s="71" t="s">
        <v>5</v>
      </c>
      <c r="B1" s="72"/>
      <c r="C1" s="72"/>
      <c r="D1" s="72"/>
      <c r="E1" s="72"/>
      <c r="F1" s="73"/>
      <c r="G1" s="62" t="s">
        <v>6</v>
      </c>
      <c r="H1" s="68" t="s">
        <v>7</v>
      </c>
      <c r="I1" s="69"/>
      <c r="J1" s="15" t="s">
        <v>8</v>
      </c>
      <c r="K1" s="71" t="s">
        <v>9</v>
      </c>
      <c r="L1" s="72"/>
      <c r="M1" s="72"/>
      <c r="N1" s="73"/>
      <c r="O1" s="74" t="s">
        <v>10</v>
      </c>
      <c r="P1" s="75"/>
      <c r="Q1" s="75"/>
      <c r="R1" s="76"/>
      <c r="S1" s="68" t="s">
        <v>11</v>
      </c>
      <c r="T1" s="77"/>
      <c r="U1" s="77"/>
      <c r="V1" s="77"/>
      <c r="W1" s="69"/>
      <c r="X1" s="70" t="s">
        <v>12</v>
      </c>
      <c r="Y1" s="70"/>
    </row>
    <row r="2" spans="1:26" s="16" customFormat="1" ht="80.25" customHeight="1" x14ac:dyDescent="0.25">
      <c r="A2" s="56" t="s">
        <v>13</v>
      </c>
      <c r="B2" s="56" t="s">
        <v>14</v>
      </c>
      <c r="C2" s="56" t="s">
        <v>15</v>
      </c>
      <c r="D2" s="56" t="s">
        <v>16</v>
      </c>
      <c r="E2" s="56" t="s">
        <v>17</v>
      </c>
      <c r="F2" s="17" t="s">
        <v>18</v>
      </c>
      <c r="G2" s="17" t="s">
        <v>19</v>
      </c>
      <c r="H2" s="56" t="s">
        <v>20</v>
      </c>
      <c r="I2" s="56" t="s">
        <v>21</v>
      </c>
      <c r="J2" s="17" t="s">
        <v>22</v>
      </c>
      <c r="K2" s="56" t="s">
        <v>23</v>
      </c>
      <c r="L2" s="56" t="s">
        <v>24</v>
      </c>
      <c r="M2" s="56" t="s">
        <v>25</v>
      </c>
      <c r="N2" s="56" t="s">
        <v>26</v>
      </c>
      <c r="O2" s="17" t="s">
        <v>10</v>
      </c>
      <c r="P2" s="56" t="s">
        <v>27</v>
      </c>
      <c r="Q2" s="56" t="s">
        <v>28</v>
      </c>
      <c r="R2" s="56" t="s">
        <v>29</v>
      </c>
      <c r="S2" s="56" t="s">
        <v>30</v>
      </c>
      <c r="T2" s="56" t="s">
        <v>31</v>
      </c>
      <c r="U2" s="56" t="s">
        <v>32</v>
      </c>
      <c r="V2" s="56" t="s">
        <v>33</v>
      </c>
      <c r="W2" s="56" t="s">
        <v>34</v>
      </c>
      <c r="X2" s="17" t="s">
        <v>35</v>
      </c>
      <c r="Y2" s="56" t="s">
        <v>36</v>
      </c>
      <c r="Z2" s="17" t="s">
        <v>37</v>
      </c>
    </row>
    <row r="3" spans="1:26" s="16" customFormat="1" ht="90" x14ac:dyDescent="0.25">
      <c r="A3" s="17">
        <v>7</v>
      </c>
      <c r="B3" s="17" t="s">
        <v>87</v>
      </c>
      <c r="C3" s="17" t="s">
        <v>52</v>
      </c>
      <c r="D3" s="17" t="s">
        <v>40</v>
      </c>
      <c r="E3" s="18" t="s">
        <v>143</v>
      </c>
      <c r="F3" s="18" t="s">
        <v>158</v>
      </c>
      <c r="G3" s="18" t="s">
        <v>89</v>
      </c>
      <c r="H3" s="29">
        <v>1</v>
      </c>
      <c r="I3" s="53">
        <f>IF(H3="","",VLOOKUP(H3,Listas!$A$82:$B$102,2,FALSE))</f>
        <v>0</v>
      </c>
      <c r="J3" s="18" t="s">
        <v>159</v>
      </c>
      <c r="K3" s="17">
        <v>1</v>
      </c>
      <c r="L3" s="17">
        <v>2</v>
      </c>
      <c r="M3" s="54">
        <f t="shared" ref="M3:M5" si="0">IF(OR(K3="",L3=""),"",+K3+L3)</f>
        <v>3</v>
      </c>
      <c r="N3" s="55" t="str">
        <f>IF(OR(M3="",M3=0),"",LOOKUP(M3,Listas!$C$70:$E$73))</f>
        <v>Bajo</v>
      </c>
      <c r="O3" s="18" t="s">
        <v>91</v>
      </c>
      <c r="P3" s="18" t="s">
        <v>92</v>
      </c>
      <c r="Q3" s="19" t="s">
        <v>160</v>
      </c>
      <c r="R3" s="19" t="s">
        <v>94</v>
      </c>
      <c r="S3" s="17">
        <v>1</v>
      </c>
      <c r="T3" s="17">
        <v>1</v>
      </c>
      <c r="U3" s="54">
        <f t="shared" ref="U3:U5" si="1">IF(OR(S3="",T3=""),"",S3+T3)</f>
        <v>2</v>
      </c>
      <c r="V3" s="55" t="str">
        <f>IF(OR(U3="",U3=0),"",LOOKUP(U3,Listas!$C$70:$E$73))</f>
        <v>Bajo</v>
      </c>
      <c r="W3" s="17" t="s">
        <v>58</v>
      </c>
      <c r="X3" s="18" t="s">
        <v>95</v>
      </c>
      <c r="Y3" s="17" t="s">
        <v>96</v>
      </c>
      <c r="Z3" s="52" t="str">
        <f>IF(V3="","",IF(OR(V3=Listas!$E$72,V3=Listas!$E$73),"Supera el apetito de riesgo de la entidad",""))</f>
        <v/>
      </c>
    </row>
    <row r="4" spans="1:26" s="16" customFormat="1" ht="78.75" x14ac:dyDescent="0.25">
      <c r="A4" s="17">
        <v>8</v>
      </c>
      <c r="B4" s="17" t="s">
        <v>87</v>
      </c>
      <c r="C4" s="17" t="s">
        <v>52</v>
      </c>
      <c r="D4" s="17" t="s">
        <v>68</v>
      </c>
      <c r="E4" s="18" t="s">
        <v>143</v>
      </c>
      <c r="F4" s="18" t="s">
        <v>161</v>
      </c>
      <c r="G4" s="18" t="s">
        <v>98</v>
      </c>
      <c r="H4" s="29">
        <v>0</v>
      </c>
      <c r="I4" s="53">
        <f>IF(H4="","",VLOOKUP(H4,Listas!$A$82:$B$102,2,FALSE))</f>
        <v>1</v>
      </c>
      <c r="J4" s="18" t="s">
        <v>162</v>
      </c>
      <c r="K4" s="17">
        <v>3</v>
      </c>
      <c r="L4" s="17">
        <v>2</v>
      </c>
      <c r="M4" s="54">
        <f t="shared" si="0"/>
        <v>5</v>
      </c>
      <c r="N4" s="55" t="str">
        <f>IF(OR(M4="",M4=0),"",LOOKUP(M4,Listas!$C$70:$E$73))</f>
        <v>Medio</v>
      </c>
      <c r="O4" s="18" t="s">
        <v>100</v>
      </c>
      <c r="P4" s="18" t="s">
        <v>163</v>
      </c>
      <c r="Q4" s="19" t="s">
        <v>160</v>
      </c>
      <c r="R4" s="19" t="s">
        <v>94</v>
      </c>
      <c r="S4" s="17">
        <v>1</v>
      </c>
      <c r="T4" s="17">
        <v>1</v>
      </c>
      <c r="U4" s="54">
        <f t="shared" si="1"/>
        <v>2</v>
      </c>
      <c r="V4" s="55" t="str">
        <f>IF(OR(U4="",U4=0),"",LOOKUP(U4,Listas!$C$70:$E$73))</f>
        <v>Bajo</v>
      </c>
      <c r="W4" s="17" t="s">
        <v>49</v>
      </c>
      <c r="X4" s="18" t="s">
        <v>102</v>
      </c>
      <c r="Y4" s="17" t="s">
        <v>103</v>
      </c>
      <c r="Z4" s="52" t="str">
        <f>IF(V4="","",IF(OR(V4=Listas!$E$72,V4=Listas!$E$73),"Supera el apetito de riesgo de la entidad",""))</f>
        <v/>
      </c>
    </row>
    <row r="5" spans="1:26" s="16" customFormat="1" ht="67.5" x14ac:dyDescent="0.25">
      <c r="A5" s="17">
        <v>9</v>
      </c>
      <c r="B5" s="17" t="s">
        <v>87</v>
      </c>
      <c r="C5" s="17" t="s">
        <v>52</v>
      </c>
      <c r="D5" s="17" t="s">
        <v>68</v>
      </c>
      <c r="E5" s="18" t="s">
        <v>143</v>
      </c>
      <c r="F5" s="18" t="s">
        <v>164</v>
      </c>
      <c r="G5" s="18" t="s">
        <v>165</v>
      </c>
      <c r="H5" s="29">
        <v>0</v>
      </c>
      <c r="I5" s="53">
        <f>IF(H5="","",VLOOKUP(H5,Listas!$A$82:$B$102,2,FALSE))</f>
        <v>1</v>
      </c>
      <c r="J5" s="18" t="s">
        <v>162</v>
      </c>
      <c r="K5" s="17">
        <v>1</v>
      </c>
      <c r="L5" s="17">
        <v>3</v>
      </c>
      <c r="M5" s="54">
        <f t="shared" si="0"/>
        <v>4</v>
      </c>
      <c r="N5" s="55" t="str">
        <f>IF(OR(M5="",M5=0),"",LOOKUP(M5,Listas!$C$70:$E$73))</f>
        <v>Bajo</v>
      </c>
      <c r="O5" s="18" t="s">
        <v>166</v>
      </c>
      <c r="P5" s="18" t="s">
        <v>46</v>
      </c>
      <c r="Q5" s="19" t="s">
        <v>160</v>
      </c>
      <c r="R5" s="19" t="s">
        <v>94</v>
      </c>
      <c r="S5" s="17">
        <v>1</v>
      </c>
      <c r="T5" s="17">
        <v>1</v>
      </c>
      <c r="U5" s="54">
        <f t="shared" si="1"/>
        <v>2</v>
      </c>
      <c r="V5" s="55" t="str">
        <f>IF(OR(U5="",U5=0),"",LOOKUP(U5,Listas!$C$70:$E$73))</f>
        <v>Bajo</v>
      </c>
      <c r="W5" s="17" t="s">
        <v>49</v>
      </c>
      <c r="X5" s="18" t="s">
        <v>107</v>
      </c>
      <c r="Y5" s="17" t="s">
        <v>96</v>
      </c>
      <c r="Z5" s="52" t="str">
        <f>IF(V5="","",IF(OR(V5=Listas!$E$72,V5=Listas!$E$73),"Supera el apetito de riesgo de la entidad",""))</f>
        <v/>
      </c>
    </row>
  </sheetData>
  <sheetProtection selectLockedCells="1"/>
  <mergeCells count="6">
    <mergeCell ref="X1:Y1"/>
    <mergeCell ref="A1:F1"/>
    <mergeCell ref="H1:I1"/>
    <mergeCell ref="K1:N1"/>
    <mergeCell ref="O1:R1"/>
    <mergeCell ref="S1:W1"/>
  </mergeCells>
  <conditionalFormatting sqref="Z3:Z5">
    <cfRule type="cellIs" dxfId="9" priority="1" operator="equal">
      <formula>"Supera el apetito de riesgo de la entidad"</formula>
    </cfRule>
  </conditionalFormatting>
  <printOptions horizontalCentered="1" verticalCentered="1"/>
  <pageMargins left="0.39370078740157483" right="0.19685039370078741" top="0.35433070866141736" bottom="0.19685039370078741" header="0" footer="0"/>
  <pageSetup paperSize="133" scale="5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6" operator="equal" id="{A3386640-548B-48F5-80A6-1D6C1330A604}">
            <xm:f>Listas!$E$70</xm:f>
            <x14:dxf>
              <fill>
                <patternFill>
                  <bgColor rgb="FF92D050"/>
                </patternFill>
              </fill>
            </x14:dxf>
          </x14:cfRule>
          <x14:cfRule type="cellIs" priority="7" operator="equal" id="{A5FF1F3E-4FA3-4EE9-877C-0674F0083820}">
            <xm:f>Listas!$E$71</xm:f>
            <x14:dxf>
              <fill>
                <patternFill>
                  <bgColor rgb="FFFFFF00"/>
                </patternFill>
              </fill>
            </x14:dxf>
          </x14:cfRule>
          <x14:cfRule type="cellIs" priority="8" operator="equal" id="{DB59D3A7-0C7C-4255-A58C-B53AE73BF2DB}">
            <xm:f>Listas!$E$72</xm:f>
            <x14:dxf>
              <fill>
                <patternFill>
                  <bgColor theme="5"/>
                </patternFill>
              </fill>
            </x14:dxf>
          </x14:cfRule>
          <x14:cfRule type="cellIs" priority="9" operator="equal" id="{BE677923-A0D8-4EA8-A416-CE866CBC6994}">
            <xm:f>Listas!$E$73</xm:f>
            <x14:dxf>
              <fill>
                <patternFill>
                  <bgColor rgb="FFC00000"/>
                </patternFill>
              </fill>
            </x14:dxf>
          </x14:cfRule>
          <xm:sqref>N3:N5 V3:V5</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67B92B59-2F28-413E-878F-2CC05FA98E5E}">
          <x14:formula1>
            <xm:f>Listas!$A$82:$A$102</xm:f>
          </x14:formula1>
          <xm:sqref>H3:H5</xm:sqref>
        </x14:dataValidation>
        <x14:dataValidation type="list" allowBlank="1" showInputMessage="1" showErrorMessage="1" xr:uid="{4E370F03-7AFB-4E83-A50E-9E322873CA92}">
          <x14:formula1>
            <xm:f>Listas!$A$76:$A$77</xm:f>
          </x14:formula1>
          <xm:sqref>W3:W5</xm:sqref>
        </x14:dataValidation>
        <x14:dataValidation type="list" allowBlank="1" showInputMessage="1" showErrorMessage="1" xr:uid="{EEBD6657-38E8-41DC-A9DB-6D273742FDC0}">
          <x14:formula1>
            <xm:f>Listas!$A$24:$A$25</xm:f>
          </x14:formula1>
          <xm:sqref>D3:D5</xm:sqref>
        </x14:dataValidation>
        <x14:dataValidation type="list" allowBlank="1" showInputMessage="1" showErrorMessage="1" xr:uid="{6D267AAA-D964-413D-A1DA-DCF0253DA7E2}">
          <x14:formula1>
            <xm:f>Listas!$A$58:$A$62</xm:f>
          </x14:formula1>
          <xm:sqref>L3:L5 T3:T5</xm:sqref>
        </x14:dataValidation>
        <x14:dataValidation type="list" allowBlank="1" showInputMessage="1" showErrorMessage="1" xr:uid="{D1509A2C-378F-4009-9856-A24DDFB21708}">
          <x14:formula1>
            <xm:f>Listas!$A$48:$A$52</xm:f>
          </x14:formula1>
          <xm:sqref>K3:K5 S3:S5</xm:sqref>
        </x14:dataValidation>
        <x14:dataValidation type="list" allowBlank="1" showInputMessage="1" showErrorMessage="1" xr:uid="{05E78FFA-6535-462E-B0F4-407C363E56B2}">
          <x14:formula1>
            <xm:f>Listas!$A$33:$A$39</xm:f>
          </x14:formula1>
          <xm:sqref>E3:E5</xm:sqref>
        </x14:dataValidation>
        <x14:dataValidation type="list" allowBlank="1" showInputMessage="1" showErrorMessage="1" xr:uid="{FBD64166-92E9-440B-9AF7-2688A3BF3465}">
          <x14:formula1>
            <xm:f>Listas!$A$16:$A$17</xm:f>
          </x14:formula1>
          <xm:sqref>C3:C5</xm:sqref>
        </x14:dataValidation>
        <x14:dataValidation type="list" allowBlank="1" showInputMessage="1" showErrorMessage="1" xr:uid="{DD6485FE-A827-4C0B-B716-4CEF06284A50}">
          <x14:formula1>
            <xm:f>Listas!$A$6:$A$9</xm:f>
          </x14:formula1>
          <xm:sqref>B3:B5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797AB-E88D-40AC-A9B9-4C0CDF78974D}">
  <dimension ref="A1:Z5"/>
  <sheetViews>
    <sheetView view="pageBreakPreview" topLeftCell="A13" zoomScaleNormal="75" zoomScaleSheetLayoutView="100" workbookViewId="0">
      <selection activeCell="O31" sqref="O31:U31"/>
    </sheetView>
  </sheetViews>
  <sheetFormatPr baseColWidth="10" defaultColWidth="11.42578125" defaultRowHeight="15" x14ac:dyDescent="0.25"/>
  <cols>
    <col min="1" max="1" width="8.42578125" style="14" customWidth="1"/>
    <col min="2" max="2" width="10.28515625" style="14" customWidth="1"/>
    <col min="3" max="3" width="10" style="14" customWidth="1"/>
    <col min="4" max="4" width="6.7109375" style="14" customWidth="1"/>
    <col min="5" max="5" width="14.5703125" style="14" customWidth="1"/>
    <col min="6" max="6" width="19.5703125" style="14" customWidth="1"/>
    <col min="7" max="7" width="19.28515625" style="14" customWidth="1"/>
    <col min="8" max="9" width="6.85546875" style="14" customWidth="1"/>
    <col min="10" max="10" width="16.7109375" style="14" customWidth="1"/>
    <col min="11" max="11" width="11.85546875" style="14" customWidth="1"/>
    <col min="12" max="12" width="12.85546875" style="14" customWidth="1"/>
    <col min="13" max="13" width="8.140625" style="14" bestFit="1" customWidth="1"/>
    <col min="14" max="14" width="9.28515625" style="14" customWidth="1"/>
    <col min="15" max="15" width="16.28515625" style="14" customWidth="1"/>
    <col min="16" max="16" width="9.42578125" style="14" customWidth="1"/>
    <col min="17" max="17" width="10.28515625" style="14" customWidth="1"/>
    <col min="18" max="18" width="10.7109375" style="14" customWidth="1"/>
    <col min="19" max="19" width="11.140625" style="14" customWidth="1"/>
    <col min="20" max="20" width="12.28515625" style="14" customWidth="1"/>
    <col min="21" max="21" width="6.7109375" style="14" customWidth="1"/>
    <col min="22" max="22" width="8.85546875" style="14" customWidth="1"/>
    <col min="23" max="23" width="6.7109375" style="14" customWidth="1"/>
    <col min="24" max="24" width="16.5703125" style="14" customWidth="1"/>
    <col min="25" max="25" width="10.7109375" style="14" customWidth="1"/>
    <col min="26" max="26" width="37.42578125" style="14" bestFit="1" customWidth="1"/>
    <col min="27" max="16384" width="11.42578125" style="14"/>
  </cols>
  <sheetData>
    <row r="1" spans="1:26" ht="22.5" customHeight="1" x14ac:dyDescent="0.25">
      <c r="A1" s="71" t="s">
        <v>5</v>
      </c>
      <c r="B1" s="72"/>
      <c r="C1" s="72"/>
      <c r="D1" s="72"/>
      <c r="E1" s="72"/>
      <c r="F1" s="73"/>
      <c r="G1" s="62" t="s">
        <v>6</v>
      </c>
      <c r="H1" s="68" t="s">
        <v>7</v>
      </c>
      <c r="I1" s="69"/>
      <c r="J1" s="15" t="s">
        <v>8</v>
      </c>
      <c r="K1" s="71" t="s">
        <v>9</v>
      </c>
      <c r="L1" s="72"/>
      <c r="M1" s="72"/>
      <c r="N1" s="73"/>
      <c r="O1" s="74" t="s">
        <v>10</v>
      </c>
      <c r="P1" s="75"/>
      <c r="Q1" s="75"/>
      <c r="R1" s="76"/>
      <c r="S1" s="68" t="s">
        <v>11</v>
      </c>
      <c r="T1" s="77"/>
      <c r="U1" s="77"/>
      <c r="V1" s="77"/>
      <c r="W1" s="69"/>
      <c r="X1" s="70" t="s">
        <v>12</v>
      </c>
      <c r="Y1" s="70"/>
    </row>
    <row r="2" spans="1:26" s="16" customFormat="1" ht="80.25" customHeight="1" x14ac:dyDescent="0.25">
      <c r="A2" s="56" t="s">
        <v>13</v>
      </c>
      <c r="B2" s="56" t="s">
        <v>14</v>
      </c>
      <c r="C2" s="56" t="s">
        <v>15</v>
      </c>
      <c r="D2" s="56" t="s">
        <v>16</v>
      </c>
      <c r="E2" s="56" t="s">
        <v>17</v>
      </c>
      <c r="F2" s="17" t="s">
        <v>18</v>
      </c>
      <c r="G2" s="17" t="s">
        <v>19</v>
      </c>
      <c r="H2" s="56" t="s">
        <v>20</v>
      </c>
      <c r="I2" s="56" t="s">
        <v>21</v>
      </c>
      <c r="J2" s="17" t="s">
        <v>22</v>
      </c>
      <c r="K2" s="56" t="s">
        <v>23</v>
      </c>
      <c r="L2" s="56" t="s">
        <v>24</v>
      </c>
      <c r="M2" s="56" t="s">
        <v>25</v>
      </c>
      <c r="N2" s="56" t="s">
        <v>26</v>
      </c>
      <c r="O2" s="17" t="s">
        <v>10</v>
      </c>
      <c r="P2" s="56" t="s">
        <v>27</v>
      </c>
      <c r="Q2" s="56" t="s">
        <v>28</v>
      </c>
      <c r="R2" s="56" t="s">
        <v>29</v>
      </c>
      <c r="S2" s="56" t="s">
        <v>30</v>
      </c>
      <c r="T2" s="56" t="s">
        <v>31</v>
      </c>
      <c r="U2" s="56" t="s">
        <v>32</v>
      </c>
      <c r="V2" s="56" t="s">
        <v>33</v>
      </c>
      <c r="W2" s="56" t="s">
        <v>34</v>
      </c>
      <c r="X2" s="17" t="s">
        <v>35</v>
      </c>
      <c r="Y2" s="56" t="s">
        <v>36</v>
      </c>
      <c r="Z2" s="17" t="s">
        <v>37</v>
      </c>
    </row>
    <row r="3" spans="1:26" s="16" customFormat="1" ht="146.25" x14ac:dyDescent="0.25">
      <c r="A3" s="17">
        <v>10</v>
      </c>
      <c r="B3" s="17" t="s">
        <v>108</v>
      </c>
      <c r="C3" s="17" t="s">
        <v>52</v>
      </c>
      <c r="D3" s="17" t="s">
        <v>68</v>
      </c>
      <c r="E3" s="18" t="s">
        <v>41</v>
      </c>
      <c r="F3" s="18" t="s">
        <v>167</v>
      </c>
      <c r="G3" s="18" t="s">
        <v>168</v>
      </c>
      <c r="H3" s="29">
        <v>0</v>
      </c>
      <c r="I3" s="53">
        <f>IF(H3="","",VLOOKUP(H3,Listas!$A$82:$B$102,2,FALSE))</f>
        <v>1</v>
      </c>
      <c r="J3" s="18" t="s">
        <v>169</v>
      </c>
      <c r="K3" s="17">
        <v>2</v>
      </c>
      <c r="L3" s="17">
        <v>3</v>
      </c>
      <c r="M3" s="54">
        <f t="shared" ref="M3:M5" si="0">IF(OR(K3="",L3=""),"",+K3+L3)</f>
        <v>5</v>
      </c>
      <c r="N3" s="55" t="str">
        <f>IF(OR(M3="",M3=0),"",LOOKUP(M3,Listas!$C$70:$E$73))</f>
        <v>Medio</v>
      </c>
      <c r="O3" s="18" t="s">
        <v>170</v>
      </c>
      <c r="P3" s="18" t="s">
        <v>113</v>
      </c>
      <c r="Q3" s="19" t="s">
        <v>114</v>
      </c>
      <c r="R3" s="19" t="s">
        <v>115</v>
      </c>
      <c r="S3" s="17">
        <v>1</v>
      </c>
      <c r="T3" s="17">
        <v>1</v>
      </c>
      <c r="U3" s="54">
        <f t="shared" ref="U3:U5" si="1">IF(OR(S3="",T3=""),"",S3+T3)</f>
        <v>2</v>
      </c>
      <c r="V3" s="55" t="str">
        <f>IF(OR(U3="",U3=0),"",LOOKUP(U3,Listas!$C$70:$E$73))</f>
        <v>Bajo</v>
      </c>
      <c r="W3" s="17" t="s">
        <v>49</v>
      </c>
      <c r="X3" s="17" t="s">
        <v>171</v>
      </c>
      <c r="Y3" s="17" t="s">
        <v>117</v>
      </c>
      <c r="Z3" s="52" t="str">
        <f>IF(V3="","",IF(OR(V3=Listas!$E$72,V3=Listas!$E$73),"Supera el apetito de riesgo de la entidad",""))</f>
        <v/>
      </c>
    </row>
    <row r="4" spans="1:26" s="16" customFormat="1" ht="90" x14ac:dyDescent="0.25">
      <c r="A4" s="17">
        <v>11</v>
      </c>
      <c r="B4" s="17" t="s">
        <v>108</v>
      </c>
      <c r="C4" s="17" t="s">
        <v>52</v>
      </c>
      <c r="D4" s="17" t="s">
        <v>68</v>
      </c>
      <c r="E4" s="18" t="s">
        <v>41</v>
      </c>
      <c r="F4" s="18" t="s">
        <v>172</v>
      </c>
      <c r="G4" s="18" t="s">
        <v>119</v>
      </c>
      <c r="H4" s="29">
        <v>0</v>
      </c>
      <c r="I4" s="53">
        <f>IF(H4="","",VLOOKUP(H4,Listas!$A$82:$B$102,2,FALSE))</f>
        <v>1</v>
      </c>
      <c r="J4" s="18" t="s">
        <v>173</v>
      </c>
      <c r="K4" s="17">
        <v>2</v>
      </c>
      <c r="L4" s="17">
        <v>3</v>
      </c>
      <c r="M4" s="54">
        <f t="shared" si="0"/>
        <v>5</v>
      </c>
      <c r="N4" s="55" t="str">
        <f>IF(OR(M4="",M4=0),"",LOOKUP(M4,Listas!$C$70:$E$73))</f>
        <v>Medio</v>
      </c>
      <c r="O4" s="18" t="s">
        <v>121</v>
      </c>
      <c r="P4" s="18" t="s">
        <v>122</v>
      </c>
      <c r="Q4" s="19" t="s">
        <v>114</v>
      </c>
      <c r="R4" s="19" t="s">
        <v>115</v>
      </c>
      <c r="S4" s="17">
        <v>1</v>
      </c>
      <c r="T4" s="17">
        <v>1</v>
      </c>
      <c r="U4" s="54">
        <f t="shared" si="1"/>
        <v>2</v>
      </c>
      <c r="V4" s="55" t="str">
        <f>IF(OR(U4="",U4=0),"",LOOKUP(U4,Listas!$C$70:$E$73))</f>
        <v>Bajo</v>
      </c>
      <c r="W4" s="17" t="s">
        <v>49</v>
      </c>
      <c r="X4" s="17" t="s">
        <v>123</v>
      </c>
      <c r="Y4" s="17" t="s">
        <v>117</v>
      </c>
      <c r="Z4" s="52" t="str">
        <f>IF(V4="","",IF(OR(V4=Listas!$E$72,V4=Listas!$E$73),"Supera el apetito de riesgo de la entidad",""))</f>
        <v/>
      </c>
    </row>
    <row r="5" spans="1:26" s="16" customFormat="1" ht="168.75" x14ac:dyDescent="0.25">
      <c r="A5" s="17">
        <v>12</v>
      </c>
      <c r="B5" s="17" t="s">
        <v>108</v>
      </c>
      <c r="C5" s="17" t="s">
        <v>52</v>
      </c>
      <c r="D5" s="17" t="s">
        <v>40</v>
      </c>
      <c r="E5" s="18" t="s">
        <v>41</v>
      </c>
      <c r="F5" s="18" t="s">
        <v>174</v>
      </c>
      <c r="G5" s="18" t="s">
        <v>175</v>
      </c>
      <c r="H5" s="29">
        <v>1</v>
      </c>
      <c r="I5" s="53">
        <f>IF(H5="","",VLOOKUP(H5,Listas!$A$82:$B$102,2,FALSE))</f>
        <v>0</v>
      </c>
      <c r="J5" s="18" t="s">
        <v>176</v>
      </c>
      <c r="K5" s="17">
        <v>2</v>
      </c>
      <c r="L5" s="17">
        <v>1</v>
      </c>
      <c r="M5" s="54">
        <f t="shared" si="0"/>
        <v>3</v>
      </c>
      <c r="N5" s="55" t="str">
        <f>IF(OR(M5="",M5=0),"",LOOKUP(M5,Listas!$C$70:$E$73))</f>
        <v>Bajo</v>
      </c>
      <c r="O5" s="18" t="s">
        <v>127</v>
      </c>
      <c r="P5" s="18" t="s">
        <v>128</v>
      </c>
      <c r="Q5" s="19" t="s">
        <v>114</v>
      </c>
      <c r="R5" s="19" t="s">
        <v>115</v>
      </c>
      <c r="S5" s="17">
        <v>1</v>
      </c>
      <c r="T5" s="17">
        <v>1</v>
      </c>
      <c r="U5" s="54">
        <f t="shared" si="1"/>
        <v>2</v>
      </c>
      <c r="V5" s="55" t="str">
        <f>IF(OR(U5="",U5=0),"",LOOKUP(U5,Listas!$C$70:$E$73))</f>
        <v>Bajo</v>
      </c>
      <c r="W5" s="17" t="s">
        <v>49</v>
      </c>
      <c r="X5" s="17" t="s">
        <v>129</v>
      </c>
      <c r="Y5" s="17" t="s">
        <v>117</v>
      </c>
      <c r="Z5" s="52" t="str">
        <f>IF(V5="","",IF(OR(V5=Listas!$E$72,V5=Listas!$E$73),"Supera el apetito de riesgo de la entidad",""))</f>
        <v/>
      </c>
    </row>
  </sheetData>
  <sheetProtection selectLockedCells="1"/>
  <mergeCells count="6">
    <mergeCell ref="X1:Y1"/>
    <mergeCell ref="A1:F1"/>
    <mergeCell ref="H1:I1"/>
    <mergeCell ref="K1:N1"/>
    <mergeCell ref="O1:R1"/>
    <mergeCell ref="S1:W1"/>
  </mergeCells>
  <conditionalFormatting sqref="Z3:Z5">
    <cfRule type="cellIs" dxfId="4" priority="1" operator="equal">
      <formula>"Supera el apetito de riesgo de la entidad"</formula>
    </cfRule>
  </conditionalFormatting>
  <printOptions horizontalCentered="1" verticalCentered="1"/>
  <pageMargins left="0.39370078740157483" right="0.19685039370078741" top="0.35433070866141736" bottom="0.19685039370078741" header="0" footer="0"/>
  <pageSetup paperSize="133" scale="5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6" operator="equal" id="{BEA2A1ED-8B91-4AF3-A029-79F71A1AECF5}">
            <xm:f>Listas!$E$70</xm:f>
            <x14:dxf>
              <fill>
                <patternFill>
                  <bgColor rgb="FF92D050"/>
                </patternFill>
              </fill>
            </x14:dxf>
          </x14:cfRule>
          <x14:cfRule type="cellIs" priority="7" operator="equal" id="{53568C5D-535D-4B3D-B085-6BC63BEF2CC5}">
            <xm:f>Listas!$E$71</xm:f>
            <x14:dxf>
              <fill>
                <patternFill>
                  <bgColor rgb="FFFFFF00"/>
                </patternFill>
              </fill>
            </x14:dxf>
          </x14:cfRule>
          <x14:cfRule type="cellIs" priority="8" operator="equal" id="{FF33C445-9B53-4F12-B52D-BFA5F5817C38}">
            <xm:f>Listas!$E$72</xm:f>
            <x14:dxf>
              <fill>
                <patternFill>
                  <bgColor theme="5"/>
                </patternFill>
              </fill>
            </x14:dxf>
          </x14:cfRule>
          <x14:cfRule type="cellIs" priority="9" operator="equal" id="{D1118662-51DA-4A88-A60E-47926F8C8A2E}">
            <xm:f>Listas!$E$73</xm:f>
            <x14:dxf>
              <fill>
                <patternFill>
                  <bgColor rgb="FFC00000"/>
                </patternFill>
              </fill>
            </x14:dxf>
          </x14:cfRule>
          <xm:sqref>N3:N5 V3:V5</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699A01F2-09A4-4DDB-9370-39E39EFE5F2B}">
          <x14:formula1>
            <xm:f>Listas!$A$6:$A$9</xm:f>
          </x14:formula1>
          <xm:sqref>B3:B5</xm:sqref>
        </x14:dataValidation>
        <x14:dataValidation type="list" allowBlank="1" showInputMessage="1" showErrorMessage="1" xr:uid="{E266A930-035F-4B90-B779-8A3B9D4F5C73}">
          <x14:formula1>
            <xm:f>Listas!$A$16:$A$17</xm:f>
          </x14:formula1>
          <xm:sqref>C3:C5</xm:sqref>
        </x14:dataValidation>
        <x14:dataValidation type="list" allowBlank="1" showInputMessage="1" showErrorMessage="1" xr:uid="{0672DEEB-74AC-4B46-926D-130342381F7F}">
          <x14:formula1>
            <xm:f>Listas!$A$33:$A$39</xm:f>
          </x14:formula1>
          <xm:sqref>E3:E5</xm:sqref>
        </x14:dataValidation>
        <x14:dataValidation type="list" allowBlank="1" showInputMessage="1" showErrorMessage="1" xr:uid="{D35EC472-7B92-45A9-A2E5-91B964BDFB24}">
          <x14:formula1>
            <xm:f>Listas!$A$48:$A$52</xm:f>
          </x14:formula1>
          <xm:sqref>K3:K5 S3:S5</xm:sqref>
        </x14:dataValidation>
        <x14:dataValidation type="list" allowBlank="1" showInputMessage="1" showErrorMessage="1" xr:uid="{95B35F21-5989-49A7-A0CD-1D41DD3BD6C7}">
          <x14:formula1>
            <xm:f>Listas!$A$58:$A$62</xm:f>
          </x14:formula1>
          <xm:sqref>L3:L5 T3:T5</xm:sqref>
        </x14:dataValidation>
        <x14:dataValidation type="list" allowBlank="1" showInputMessage="1" showErrorMessage="1" xr:uid="{3EFEB449-438B-44AC-98F7-725D148CEE23}">
          <x14:formula1>
            <xm:f>Listas!$A$24:$A$25</xm:f>
          </x14:formula1>
          <xm:sqref>D3:D5</xm:sqref>
        </x14:dataValidation>
        <x14:dataValidation type="list" allowBlank="1" showInputMessage="1" showErrorMessage="1" xr:uid="{77BD546F-DE20-4E8F-8BE0-66EBC89DD4E0}">
          <x14:formula1>
            <xm:f>Listas!$A$76:$A$77</xm:f>
          </x14:formula1>
          <xm:sqref>W3:W5</xm:sqref>
        </x14:dataValidation>
        <x14:dataValidation type="list" allowBlank="1" showInputMessage="1" showErrorMessage="1" xr:uid="{D443853D-CE08-476B-99F2-EB138FB83CC5}">
          <x14:formula1>
            <xm:f>Listas!$A$82:$A$102</xm:f>
          </x14:formula1>
          <xm:sqref>H3:H5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2"/>
  <sheetViews>
    <sheetView topLeftCell="A58" workbookViewId="0">
      <selection activeCell="C70" sqref="C70"/>
    </sheetView>
  </sheetViews>
  <sheetFormatPr baseColWidth="10" defaultColWidth="11.42578125" defaultRowHeight="15" x14ac:dyDescent="0.25"/>
  <cols>
    <col min="1" max="1" width="30.7109375" customWidth="1"/>
    <col min="3" max="3" width="21.85546875" customWidth="1"/>
  </cols>
  <sheetData>
    <row r="3" spans="1:1" x14ac:dyDescent="0.25">
      <c r="A3" s="1">
        <v>20</v>
      </c>
    </row>
    <row r="4" spans="1:1" x14ac:dyDescent="0.25">
      <c r="A4" s="86" t="s">
        <v>14</v>
      </c>
    </row>
    <row r="5" spans="1:1" x14ac:dyDescent="0.25">
      <c r="A5" s="86"/>
    </row>
    <row r="6" spans="1:1" ht="16.5" x14ac:dyDescent="0.25">
      <c r="A6" s="2" t="s">
        <v>38</v>
      </c>
    </row>
    <row r="7" spans="1:1" ht="16.5" x14ac:dyDescent="0.25">
      <c r="A7" s="2" t="s">
        <v>75</v>
      </c>
    </row>
    <row r="8" spans="1:1" ht="16.5" x14ac:dyDescent="0.25">
      <c r="A8" s="2" t="s">
        <v>87</v>
      </c>
    </row>
    <row r="9" spans="1:1" ht="16.5" x14ac:dyDescent="0.25">
      <c r="A9" s="2" t="s">
        <v>108</v>
      </c>
    </row>
    <row r="14" spans="1:1" x14ac:dyDescent="0.25">
      <c r="A14" s="86" t="s">
        <v>177</v>
      </c>
    </row>
    <row r="15" spans="1:1" x14ac:dyDescent="0.25">
      <c r="A15" s="86"/>
    </row>
    <row r="16" spans="1:1" ht="16.5" x14ac:dyDescent="0.25">
      <c r="A16" s="2" t="s">
        <v>39</v>
      </c>
    </row>
    <row r="17" spans="1:1" ht="16.5" x14ac:dyDescent="0.25">
      <c r="A17" s="2" t="s">
        <v>52</v>
      </c>
    </row>
    <row r="21" spans="1:1" x14ac:dyDescent="0.25">
      <c r="A21" s="1">
        <v>15</v>
      </c>
    </row>
    <row r="22" spans="1:1" x14ac:dyDescent="0.25">
      <c r="A22" s="86" t="s">
        <v>178</v>
      </c>
    </row>
    <row r="23" spans="1:1" x14ac:dyDescent="0.25">
      <c r="A23" s="86"/>
    </row>
    <row r="24" spans="1:1" ht="16.5" x14ac:dyDescent="0.25">
      <c r="A24" s="2" t="s">
        <v>40</v>
      </c>
    </row>
    <row r="25" spans="1:1" ht="16.5" x14ac:dyDescent="0.25">
      <c r="A25" s="2" t="s">
        <v>68</v>
      </c>
    </row>
    <row r="30" spans="1:1" x14ac:dyDescent="0.25">
      <c r="A30" s="1">
        <v>100</v>
      </c>
    </row>
    <row r="31" spans="1:1" x14ac:dyDescent="0.25">
      <c r="A31" s="86" t="s">
        <v>179</v>
      </c>
    </row>
    <row r="32" spans="1:1" x14ac:dyDescent="0.25">
      <c r="A32" s="86"/>
    </row>
    <row r="33" spans="1:3" x14ac:dyDescent="0.25">
      <c r="A33" s="3" t="s">
        <v>180</v>
      </c>
    </row>
    <row r="34" spans="1:3" x14ac:dyDescent="0.25">
      <c r="A34" s="3" t="s">
        <v>143</v>
      </c>
    </row>
    <row r="35" spans="1:3" x14ac:dyDescent="0.25">
      <c r="A35" s="3" t="s">
        <v>181</v>
      </c>
    </row>
    <row r="36" spans="1:3" x14ac:dyDescent="0.25">
      <c r="A36" s="3" t="s">
        <v>182</v>
      </c>
    </row>
    <row r="37" spans="1:3" ht="42.75" x14ac:dyDescent="0.25">
      <c r="A37" s="3" t="s">
        <v>41</v>
      </c>
    </row>
    <row r="38" spans="1:3" x14ac:dyDescent="0.25">
      <c r="A38" s="4" t="s">
        <v>183</v>
      </c>
    </row>
    <row r="39" spans="1:3" x14ac:dyDescent="0.25">
      <c r="A39" s="3" t="s">
        <v>184</v>
      </c>
    </row>
    <row r="45" spans="1:3" x14ac:dyDescent="0.25">
      <c r="A45" s="1">
        <v>20</v>
      </c>
    </row>
    <row r="46" spans="1:3" x14ac:dyDescent="0.25">
      <c r="A46" s="86" t="s">
        <v>185</v>
      </c>
    </row>
    <row r="47" spans="1:3" x14ac:dyDescent="0.25">
      <c r="A47" s="86"/>
    </row>
    <row r="48" spans="1:3" x14ac:dyDescent="0.25">
      <c r="A48" s="38">
        <v>1</v>
      </c>
      <c r="C48" s="3" t="s">
        <v>186</v>
      </c>
    </row>
    <row r="49" spans="1:3" x14ac:dyDescent="0.25">
      <c r="A49" s="39">
        <v>2</v>
      </c>
      <c r="C49" s="3" t="s">
        <v>187</v>
      </c>
    </row>
    <row r="50" spans="1:3" x14ac:dyDescent="0.25">
      <c r="A50" s="40">
        <v>3</v>
      </c>
      <c r="C50" s="3" t="s">
        <v>188</v>
      </c>
    </row>
    <row r="51" spans="1:3" x14ac:dyDescent="0.25">
      <c r="A51" s="41">
        <v>4</v>
      </c>
      <c r="C51" s="3" t="s">
        <v>189</v>
      </c>
    </row>
    <row r="52" spans="1:3" x14ac:dyDescent="0.25">
      <c r="A52" s="42">
        <v>5</v>
      </c>
      <c r="C52" s="3" t="s">
        <v>190</v>
      </c>
    </row>
    <row r="55" spans="1:3" x14ac:dyDescent="0.25">
      <c r="A55" s="1">
        <v>20</v>
      </c>
    </row>
    <row r="56" spans="1:3" x14ac:dyDescent="0.25">
      <c r="A56" s="86" t="s">
        <v>191</v>
      </c>
    </row>
    <row r="57" spans="1:3" x14ac:dyDescent="0.25">
      <c r="A57" s="86"/>
    </row>
    <row r="58" spans="1:3" x14ac:dyDescent="0.25">
      <c r="A58" s="33">
        <v>1</v>
      </c>
      <c r="C58" s="3" t="s">
        <v>192</v>
      </c>
    </row>
    <row r="59" spans="1:3" x14ac:dyDescent="0.25">
      <c r="A59" s="34">
        <v>2</v>
      </c>
      <c r="C59" s="3" t="s">
        <v>193</v>
      </c>
    </row>
    <row r="60" spans="1:3" x14ac:dyDescent="0.25">
      <c r="A60" s="35">
        <v>3</v>
      </c>
      <c r="C60" s="3" t="s">
        <v>194</v>
      </c>
    </row>
    <row r="61" spans="1:3" x14ac:dyDescent="0.25">
      <c r="A61" s="36">
        <v>4</v>
      </c>
      <c r="C61" s="3" t="s">
        <v>195</v>
      </c>
    </row>
    <row r="62" spans="1:3" x14ac:dyDescent="0.25">
      <c r="A62" s="37">
        <v>5</v>
      </c>
      <c r="C62" s="3" t="s">
        <v>196</v>
      </c>
    </row>
    <row r="67" spans="1:5" ht="15.75" thickBot="1" x14ac:dyDescent="0.3">
      <c r="A67" s="1">
        <v>20</v>
      </c>
    </row>
    <row r="68" spans="1:5" ht="15.75" thickBot="1" x14ac:dyDescent="0.3">
      <c r="A68" s="87" t="s">
        <v>197</v>
      </c>
      <c r="C68" s="84" t="s">
        <v>198</v>
      </c>
      <c r="D68" s="85"/>
      <c r="E68" s="50"/>
    </row>
    <row r="69" spans="1:5" ht="26.25" thickBot="1" x14ac:dyDescent="0.3">
      <c r="A69" s="87"/>
      <c r="C69" s="43" t="s">
        <v>199</v>
      </c>
      <c r="D69" s="63" t="s">
        <v>200</v>
      </c>
      <c r="E69" s="63" t="s">
        <v>201</v>
      </c>
    </row>
    <row r="70" spans="1:5" ht="15.75" thickBot="1" x14ac:dyDescent="0.3">
      <c r="A70" s="5" t="s">
        <v>202</v>
      </c>
      <c r="C70" s="49">
        <v>1</v>
      </c>
      <c r="D70" s="44">
        <v>4</v>
      </c>
      <c r="E70" s="48" t="s">
        <v>203</v>
      </c>
    </row>
    <row r="71" spans="1:5" ht="15.75" thickBot="1" x14ac:dyDescent="0.3">
      <c r="A71" s="5" t="s">
        <v>204</v>
      </c>
      <c r="C71" s="51">
        <v>4.01</v>
      </c>
      <c r="D71" s="44">
        <v>5</v>
      </c>
      <c r="E71" s="47" t="s">
        <v>205</v>
      </c>
    </row>
    <row r="72" spans="1:5" ht="15.75" thickBot="1" x14ac:dyDescent="0.3">
      <c r="A72" s="5">
        <v>5</v>
      </c>
      <c r="C72" s="49">
        <v>6</v>
      </c>
      <c r="D72" s="44">
        <v>7</v>
      </c>
      <c r="E72" s="46" t="s">
        <v>206</v>
      </c>
    </row>
    <row r="73" spans="1:5" ht="15.75" thickBot="1" x14ac:dyDescent="0.3">
      <c r="A73" s="5" t="s">
        <v>207</v>
      </c>
      <c r="C73" s="49">
        <v>8</v>
      </c>
      <c r="D73" s="44">
        <v>10</v>
      </c>
      <c r="E73" s="45" t="s">
        <v>208</v>
      </c>
    </row>
    <row r="76" spans="1:5" x14ac:dyDescent="0.25">
      <c r="A76" t="s">
        <v>49</v>
      </c>
    </row>
    <row r="77" spans="1:5" x14ac:dyDescent="0.25">
      <c r="A77" t="s">
        <v>58</v>
      </c>
    </row>
    <row r="81" spans="1:2" x14ac:dyDescent="0.25">
      <c r="A81" t="s">
        <v>20</v>
      </c>
      <c r="B81" t="s">
        <v>21</v>
      </c>
    </row>
    <row r="82" spans="1:2" x14ac:dyDescent="0.25">
      <c r="A82" s="31">
        <v>1</v>
      </c>
      <c r="B82" s="32">
        <f>100%-A82</f>
        <v>0</v>
      </c>
    </row>
    <row r="83" spans="1:2" x14ac:dyDescent="0.25">
      <c r="A83" s="31">
        <v>0.95</v>
      </c>
      <c r="B83" s="32">
        <f t="shared" ref="B83:B102" si="0">100%-A83</f>
        <v>5.0000000000000044E-2</v>
      </c>
    </row>
    <row r="84" spans="1:2" x14ac:dyDescent="0.25">
      <c r="A84" s="31">
        <v>0.9</v>
      </c>
      <c r="B84" s="32">
        <f t="shared" si="0"/>
        <v>9.9999999999999978E-2</v>
      </c>
    </row>
    <row r="85" spans="1:2" x14ac:dyDescent="0.25">
      <c r="A85" s="31">
        <v>0.85</v>
      </c>
      <c r="B85" s="32">
        <f t="shared" si="0"/>
        <v>0.15000000000000002</v>
      </c>
    </row>
    <row r="86" spans="1:2" x14ac:dyDescent="0.25">
      <c r="A86" s="31">
        <v>0.8</v>
      </c>
      <c r="B86" s="32">
        <f t="shared" si="0"/>
        <v>0.19999999999999996</v>
      </c>
    </row>
    <row r="87" spans="1:2" x14ac:dyDescent="0.25">
      <c r="A87" s="31">
        <v>0.75</v>
      </c>
      <c r="B87" s="32">
        <f t="shared" si="0"/>
        <v>0.25</v>
      </c>
    </row>
    <row r="88" spans="1:2" x14ac:dyDescent="0.25">
      <c r="A88" s="31">
        <v>0.7</v>
      </c>
      <c r="B88" s="32">
        <f t="shared" si="0"/>
        <v>0.30000000000000004</v>
      </c>
    </row>
    <row r="89" spans="1:2" x14ac:dyDescent="0.25">
      <c r="A89" s="31">
        <v>0.65</v>
      </c>
      <c r="B89" s="32">
        <f t="shared" si="0"/>
        <v>0.35</v>
      </c>
    </row>
    <row r="90" spans="1:2" x14ac:dyDescent="0.25">
      <c r="A90" s="31">
        <v>0.6</v>
      </c>
      <c r="B90" s="32">
        <f t="shared" si="0"/>
        <v>0.4</v>
      </c>
    </row>
    <row r="91" spans="1:2" x14ac:dyDescent="0.25">
      <c r="A91" s="31">
        <v>0.55000000000000004</v>
      </c>
      <c r="B91" s="32">
        <f t="shared" si="0"/>
        <v>0.44999999999999996</v>
      </c>
    </row>
    <row r="92" spans="1:2" x14ac:dyDescent="0.25">
      <c r="A92" s="31">
        <v>0.5</v>
      </c>
      <c r="B92" s="32">
        <f t="shared" si="0"/>
        <v>0.5</v>
      </c>
    </row>
    <row r="93" spans="1:2" x14ac:dyDescent="0.25">
      <c r="A93" s="31">
        <v>0.45</v>
      </c>
      <c r="B93" s="32">
        <f t="shared" si="0"/>
        <v>0.55000000000000004</v>
      </c>
    </row>
    <row r="94" spans="1:2" x14ac:dyDescent="0.25">
      <c r="A94" s="31">
        <v>0.39999999999999902</v>
      </c>
      <c r="B94" s="32">
        <f t="shared" si="0"/>
        <v>0.60000000000000098</v>
      </c>
    </row>
    <row r="95" spans="1:2" x14ac:dyDescent="0.25">
      <c r="A95" s="31">
        <v>0.34999999999999898</v>
      </c>
      <c r="B95" s="32">
        <f t="shared" si="0"/>
        <v>0.65000000000000102</v>
      </c>
    </row>
    <row r="96" spans="1:2" x14ac:dyDescent="0.25">
      <c r="A96" s="31">
        <v>0.29999999999999899</v>
      </c>
      <c r="B96" s="32">
        <f t="shared" si="0"/>
        <v>0.70000000000000107</v>
      </c>
    </row>
    <row r="97" spans="1:2" x14ac:dyDescent="0.25">
      <c r="A97" s="31">
        <v>0.249999999999999</v>
      </c>
      <c r="B97" s="32">
        <f t="shared" si="0"/>
        <v>0.750000000000001</v>
      </c>
    </row>
    <row r="98" spans="1:2" x14ac:dyDescent="0.25">
      <c r="A98" s="31">
        <v>0.19999999999999901</v>
      </c>
      <c r="B98" s="32">
        <f t="shared" si="0"/>
        <v>0.80000000000000093</v>
      </c>
    </row>
    <row r="99" spans="1:2" x14ac:dyDescent="0.25">
      <c r="A99" s="31">
        <v>0.149999999999999</v>
      </c>
      <c r="B99" s="32">
        <f t="shared" si="0"/>
        <v>0.85000000000000098</v>
      </c>
    </row>
    <row r="100" spans="1:2" x14ac:dyDescent="0.25">
      <c r="A100" s="31">
        <v>9.9999999999999006E-2</v>
      </c>
      <c r="B100" s="32">
        <f t="shared" si="0"/>
        <v>0.90000000000000102</v>
      </c>
    </row>
    <row r="101" spans="1:2" x14ac:dyDescent="0.25">
      <c r="A101" s="31">
        <v>4.9999999999998997E-2</v>
      </c>
      <c r="B101" s="32">
        <f t="shared" si="0"/>
        <v>0.95000000000000095</v>
      </c>
    </row>
    <row r="102" spans="1:2" x14ac:dyDescent="0.25">
      <c r="A102" s="31">
        <v>0</v>
      </c>
      <c r="B102" s="32">
        <f t="shared" si="0"/>
        <v>1</v>
      </c>
    </row>
  </sheetData>
  <sheetProtection sheet="1" objects="1" scenarios="1"/>
  <sortState xmlns:xlrd2="http://schemas.microsoft.com/office/spreadsheetml/2017/richdata2" ref="A33:A39">
    <sortCondition ref="A33"/>
  </sortState>
  <mergeCells count="8">
    <mergeCell ref="C68:D68"/>
    <mergeCell ref="A4:A5"/>
    <mergeCell ref="A14:A15"/>
    <mergeCell ref="A68:A69"/>
    <mergeCell ref="A46:A47"/>
    <mergeCell ref="A56:A57"/>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F4CB583C711634FB04D362BAF4AF101" ma:contentTypeVersion="4" ma:contentTypeDescription="Crear nuevo documento." ma:contentTypeScope="" ma:versionID="7f9a45e8140e09073785003fcb2c9046">
  <xsd:schema xmlns:xsd="http://www.w3.org/2001/XMLSchema" xmlns:xs="http://www.w3.org/2001/XMLSchema" xmlns:p="http://schemas.microsoft.com/office/2006/metadata/properties" xmlns:ns2="e061fa9e-35b4-4a8f-8519-23ad9d3c811e" xmlns:ns3="d20f9f9f-76a2-401b-9687-7dd2eb89531a" targetNamespace="http://schemas.microsoft.com/office/2006/metadata/properties" ma:root="true" ma:fieldsID="94caa3968ef5d1bb6b4f3ae965a89d71" ns2:_="" ns3:_="">
    <xsd:import namespace="e061fa9e-35b4-4a8f-8519-23ad9d3c811e"/>
    <xsd:import namespace="d20f9f9f-76a2-401b-9687-7dd2eb8953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1fa9e-35b4-4a8f-8519-23ad9d3c81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0f9f9f-76a2-401b-9687-7dd2eb89531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746BDA-9ECA-43DD-BDD5-C633E0718379}">
  <ds:schemaRefs>
    <ds:schemaRef ds:uri="http://schemas.microsoft.com/sharepoint/v3/contenttype/forms"/>
  </ds:schemaRefs>
</ds:datastoreItem>
</file>

<file path=customXml/itemProps2.xml><?xml version="1.0" encoding="utf-8"?>
<ds:datastoreItem xmlns:ds="http://schemas.openxmlformats.org/officeDocument/2006/customXml" ds:itemID="{8BF32E45-95FA-4700-AFD5-A0AD5FE82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61fa9e-35b4-4a8f-8519-23ad9d3c811e"/>
    <ds:schemaRef ds:uri="d20f9f9f-76a2-401b-9687-7dd2eb8953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7DB852-2C23-4CE6-AE11-D055DE64E1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Matriz</vt:lpstr>
      <vt:lpstr>PLANEACION</vt:lpstr>
      <vt:lpstr>SELECCION</vt:lpstr>
      <vt:lpstr>CONTRATACION</vt:lpstr>
      <vt:lpstr>EJECUCION</vt:lpstr>
      <vt:lpstr>Listas</vt:lpstr>
      <vt:lpstr>CONTRATACION!Área_de_impresión</vt:lpstr>
      <vt:lpstr>EJECUCION!Área_de_impresión</vt:lpstr>
      <vt:lpstr>Matriz!Área_de_impresión</vt:lpstr>
      <vt:lpstr>PLANEACION!Área_de_impresión</vt:lpstr>
      <vt:lpstr>SELECCION!Área_de_impresión</vt:lpstr>
      <vt:lpstr>CONTRATACION!Títulos_a_imprimir</vt:lpstr>
      <vt:lpstr>EJECUCION!Títulos_a_imprimir</vt:lpstr>
      <vt:lpstr>Matriz!Títulos_a_imprimir</vt:lpstr>
      <vt:lpstr>PLANEACION!Títulos_a_imprimir</vt:lpstr>
      <vt:lpstr>SELECCION!Títulos_a_imprimir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Nelly Quintero Navarrete</dc:creator>
  <cp:keywords/>
  <dc:description/>
  <cp:lastModifiedBy>Hector Fabio Gonzalez Castellanos</cp:lastModifiedBy>
  <cp:revision/>
  <dcterms:created xsi:type="dcterms:W3CDTF">2018-09-24T20:47:37Z</dcterms:created>
  <dcterms:modified xsi:type="dcterms:W3CDTF">2020-03-16T16:45:23Z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0x0101003F4CB583C711634FB04D362BAF4AF101</vt:lpwstr>
  </property>
</Properties>
</file>